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ANVRAAG VBT MANNA ALLE BESTANDEN\1. VBT Manna\2. Toekenningscriteria\"/>
    </mc:Choice>
  </mc:AlternateContent>
  <xr:revisionPtr revIDLastSave="0" documentId="13_ncr:1_{B0EBCFC1-F8EC-4C28-BC08-7690DE6EB23A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Aanvraag Ondersteuning Manna" sheetId="1" r:id="rId1"/>
    <sheet name="Criteria en bedragen" sheetId="2" r:id="rId2"/>
  </sheets>
  <calcPr calcId="191029" iterateDelta="1E-4"/>
</workbook>
</file>

<file path=xl/calcChain.xml><?xml version="1.0" encoding="utf-8"?>
<calcChain xmlns="http://schemas.openxmlformats.org/spreadsheetml/2006/main">
  <c r="D15" i="2" l="1"/>
  <c r="E15" i="2"/>
  <c r="F15" i="2"/>
  <c r="G15" i="2"/>
  <c r="H15" i="2"/>
  <c r="I15" i="2"/>
  <c r="D19" i="2"/>
  <c r="I4" i="2"/>
  <c r="H27" i="2" s="1"/>
  <c r="H6" i="2"/>
  <c r="H5" i="2"/>
  <c r="H4" i="2"/>
  <c r="I19" i="2" l="1"/>
  <c r="I20" i="2" s="1"/>
  <c r="H19" i="2"/>
  <c r="H20" i="2" s="1"/>
  <c r="G19" i="2"/>
  <c r="G20" i="2" s="1"/>
  <c r="F19" i="2"/>
  <c r="F20" i="2" s="1"/>
  <c r="E19" i="2"/>
  <c r="D2" i="1"/>
  <c r="I27" i="2"/>
  <c r="H36" i="1" l="1"/>
  <c r="H37" i="1"/>
  <c r="H35" i="1"/>
  <c r="H32" i="1"/>
  <c r="H33" i="1"/>
  <c r="H34" i="1"/>
  <c r="H31" i="1"/>
  <c r="H29" i="1"/>
  <c r="H30" i="1"/>
  <c r="H28" i="1"/>
  <c r="G51" i="2"/>
  <c r="H51" i="2"/>
  <c r="F51" i="2"/>
  <c r="E51" i="2"/>
  <c r="D20" i="2"/>
  <c r="I16" i="2"/>
  <c r="H16" i="2"/>
  <c r="G16" i="2"/>
  <c r="F16" i="2"/>
  <c r="E16" i="2"/>
  <c r="D16" i="2"/>
  <c r="I6" i="2" l="1"/>
  <c r="H29" i="2" s="1"/>
  <c r="I7" i="2"/>
  <c r="I5" i="2"/>
  <c r="H30" i="2" l="1"/>
  <c r="I30" i="2" s="1"/>
  <c r="I8" i="2"/>
  <c r="E7" i="2" s="1"/>
  <c r="H28" i="2"/>
  <c r="I29" i="2"/>
  <c r="E46" i="2" l="1"/>
  <c r="H72" i="1" s="1"/>
  <c r="F61" i="1"/>
  <c r="F106" i="1" s="1"/>
  <c r="C3" i="2" s="1"/>
  <c r="E53" i="2"/>
  <c r="H74" i="1" s="1"/>
  <c r="H110" i="1"/>
  <c r="I28" i="2"/>
  <c r="H31" i="2"/>
  <c r="E20" i="2"/>
  <c r="I31" i="2" l="1"/>
  <c r="H70" i="1" s="1"/>
  <c r="H106" i="1" s="1"/>
  <c r="E3" i="2" l="1"/>
  <c r="E5" i="2" s="1"/>
  <c r="H108" i="1"/>
</calcChain>
</file>

<file path=xl/sharedStrings.xml><?xml version="1.0" encoding="utf-8"?>
<sst xmlns="http://schemas.openxmlformats.org/spreadsheetml/2006/main" count="173" uniqueCount="145">
  <si>
    <t xml:space="preserve">Datum : </t>
  </si>
  <si>
    <t xml:space="preserve">Adres : </t>
  </si>
  <si>
    <t xml:space="preserve">Postcode &amp; woonplaats : </t>
  </si>
  <si>
    <t xml:space="preserve">Contactpersoon : </t>
  </si>
  <si>
    <t xml:space="preserve">E-mail : </t>
  </si>
  <si>
    <t xml:space="preserve">Telefoonnummer : </t>
  </si>
  <si>
    <t xml:space="preserve">Ruimte voor toelichting : </t>
  </si>
  <si>
    <t>Samenwonend/gehuwd</t>
  </si>
  <si>
    <t xml:space="preserve">Totalen : </t>
  </si>
  <si>
    <t xml:space="preserve">Netto vrij te besteden : </t>
  </si>
  <si>
    <t xml:space="preserve">Naam medewerker : </t>
  </si>
  <si>
    <t xml:space="preserve">Datum toetsing : </t>
  </si>
  <si>
    <t xml:space="preserve">Inwonende kinderen : </t>
  </si>
  <si>
    <t xml:space="preserve">Burgelijke staat : </t>
  </si>
  <si>
    <r>
      <t xml:space="preserve">     Dit formulier bestaat uit </t>
    </r>
    <r>
      <rPr>
        <b/>
        <sz val="10"/>
        <rFont val="Arial"/>
        <family val="2"/>
      </rPr>
      <t>twee</t>
    </r>
    <r>
      <rPr>
        <sz val="10"/>
        <rFont val="Arial"/>
        <family val="2"/>
      </rPr>
      <t xml:space="preserve"> pagina's</t>
    </r>
  </si>
  <si>
    <t xml:space="preserve">1.  </t>
  </si>
  <si>
    <t xml:space="preserve">2.  </t>
  </si>
  <si>
    <t xml:space="preserve">3.  </t>
  </si>
  <si>
    <t xml:space="preserve">4.  </t>
  </si>
  <si>
    <t xml:space="preserve">5.  </t>
  </si>
  <si>
    <t xml:space="preserve">6.  </t>
  </si>
  <si>
    <t xml:space="preserve">7.  </t>
  </si>
  <si>
    <t>:</t>
  </si>
  <si>
    <t>Gegevens aanvragende instantie:</t>
  </si>
  <si>
    <t>Geslacht (M/V) :</t>
  </si>
  <si>
    <t xml:space="preserve">B: </t>
  </si>
  <si>
    <t xml:space="preserve">A: </t>
  </si>
  <si>
    <t xml:space="preserve">A - B: </t>
  </si>
  <si>
    <t xml:space="preserve"> (evt.) in te vullen velden</t>
  </si>
  <si>
    <t>Naam:</t>
  </si>
  <si>
    <t xml:space="preserve">Huurtoeslag : </t>
  </si>
  <si>
    <t>bedragen per maand</t>
  </si>
  <si>
    <t xml:space="preserve">Geboortedatum : </t>
  </si>
  <si>
    <t xml:space="preserve">Kindgebonden budget : </t>
  </si>
  <si>
    <t xml:space="preserve">Zorgtoeslag : </t>
  </si>
  <si>
    <t>Gemeentelijke belastingen :</t>
  </si>
  <si>
    <t>DREMPELBEDRAGEN</t>
  </si>
  <si>
    <t>werkelijke kosten</t>
  </si>
  <si>
    <t>terug naar formulier</t>
  </si>
  <si>
    <t>KLIK voor info</t>
  </si>
  <si>
    <t>inkomsten</t>
  </si>
  <si>
    <t>Bewindvoerderskosten :</t>
  </si>
  <si>
    <t>Water :</t>
  </si>
  <si>
    <t>Energie :</t>
  </si>
  <si>
    <t>Huur / Hypotheek :</t>
  </si>
  <si>
    <t>Vast bedrag persoonlijke en huishoudelijke uitgaven :</t>
  </si>
  <si>
    <t>Aflossingen :</t>
  </si>
  <si>
    <t>INKOMSTEN:</t>
  </si>
  <si>
    <t>UITGAVEN :</t>
  </si>
  <si>
    <t xml:space="preserve">restschuld: </t>
  </si>
  <si>
    <t>einddatum:</t>
  </si>
  <si>
    <t xml:space="preserve">Loon / uitkering / belastingteruggave / enz. : </t>
  </si>
  <si>
    <t>1e persoon</t>
  </si>
  <si>
    <t>partner</t>
  </si>
  <si>
    <t>vrij besteedbaar inkomen</t>
  </si>
  <si>
    <t>Berekening drempel:</t>
  </si>
  <si>
    <t>"</t>
  </si>
  <si>
    <t>ouder</t>
  </si>
  <si>
    <t>ouders</t>
  </si>
  <si>
    <t>kind +</t>
  </si>
  <si>
    <t>kinderen +</t>
  </si>
  <si>
    <t>gezinsgrootte</t>
  </si>
  <si>
    <t>opmerking:</t>
  </si>
  <si>
    <t xml:space="preserve">Achternaam : </t>
  </si>
  <si>
    <t xml:space="preserve">(evt.) Land van herkomst : </t>
  </si>
  <si>
    <t>Voornaam :</t>
  </si>
  <si>
    <t>(evt.) Taal :</t>
  </si>
  <si>
    <t xml:space="preserve">Naam instantie : </t>
  </si>
  <si>
    <t xml:space="preserve">pakket t/m : </t>
  </si>
  <si>
    <t>mail naar: aanvraag@voedselbanktwenterand.nl</t>
  </si>
  <si>
    <r>
      <t xml:space="preserve">    Aanvraag ondersteuning stichting </t>
    </r>
    <r>
      <rPr>
        <b/>
        <i/>
        <sz val="16"/>
        <rFont val="Arial"/>
        <family val="2"/>
      </rPr>
      <t>Voedselbank Twenterand</t>
    </r>
    <r>
      <rPr>
        <b/>
        <sz val="12"/>
        <rFont val="Arial"/>
        <family val="2"/>
      </rPr>
      <t xml:space="preserve"> Manna</t>
    </r>
  </si>
  <si>
    <t>Extra kosten medisch noodzakelijk vervoer :</t>
  </si>
  <si>
    <t>Overige uitgaven (specificeer evt. met bijlage) :</t>
  </si>
  <si>
    <t>Zorgverzekering :</t>
  </si>
  <si>
    <t>(o.a. tv/internet/tel-eigen risico zorgverz-vervoer-bankkosten)</t>
  </si>
  <si>
    <t>Overige verzekeringen (géén autoverz.) :</t>
  </si>
  <si>
    <t>KLIK voor alle info</t>
  </si>
  <si>
    <t>KIJK OOK OP VOEDSELBANKTWENTERAND.NL</t>
  </si>
  <si>
    <t>Autokosten bij noodzakelijk autogebruik :</t>
  </si>
  <si>
    <t xml:space="preserve">Achternaam partner : </t>
  </si>
  <si>
    <t xml:space="preserve">Geboortedatum partner : </t>
  </si>
  <si>
    <t>Gegevens client(en):</t>
  </si>
  <si>
    <t>start 1e pakket :</t>
  </si>
  <si>
    <r>
      <t>Alleenstaand</t>
    </r>
    <r>
      <rPr>
        <i/>
        <sz val="10"/>
        <rFont val="Arial"/>
        <family val="2"/>
      </rPr>
      <t xml:space="preserve"> (ga verder naar adresgegevens)</t>
    </r>
  </si>
  <si>
    <r>
      <t xml:space="preserve">(aankruisen aub </t>
    </r>
    <r>
      <rPr>
        <b/>
        <i/>
        <sz val="10"/>
        <rFont val="Arial"/>
        <family val="2"/>
      </rPr>
      <t>X</t>
    </r>
    <r>
      <rPr>
        <i/>
        <sz val="10"/>
        <rFont val="Arial"/>
        <family val="2"/>
      </rPr>
      <t xml:space="preserve">)  </t>
    </r>
  </si>
  <si>
    <r>
      <t xml:space="preserve">    Inkomenstoets </t>
    </r>
    <r>
      <rPr>
        <b/>
        <i/>
        <sz val="12"/>
        <color rgb="FFFF0000"/>
        <rFont val="Arial"/>
        <family val="2"/>
      </rPr>
      <t>(indien aanwezig stuur budgetplan mee!)</t>
    </r>
  </si>
  <si>
    <t>coulancebedrag *</t>
  </si>
  <si>
    <t>* 15% boven de norm: evt. 6 maand uitloop pakket</t>
  </si>
  <si>
    <t>Vast bedrag sociale participatie :</t>
  </si>
  <si>
    <t>kleine reparaties/inboedel</t>
  </si>
  <si>
    <t>kleding</t>
  </si>
  <si>
    <t>kinderen
18+</t>
  </si>
  <si>
    <t>vaste bedragen sociale participatie</t>
  </si>
  <si>
    <t>(meedoen in de maatschappij)</t>
  </si>
  <si>
    <t>kinderen
t/m 17 jr</t>
  </si>
  <si>
    <t>aantal ouders:</t>
  </si>
  <si>
    <t xml:space="preserve">8.  </t>
  </si>
  <si>
    <t xml:space="preserve">9.  </t>
  </si>
  <si>
    <t xml:space="preserve">10.  </t>
  </si>
  <si>
    <t>-M/V-</t>
  </si>
  <si>
    <t xml:space="preserve">Drempelbedrag: </t>
  </si>
  <si>
    <t>(meedoen in de maatschappij voor volwassenen)</t>
  </si>
  <si>
    <t>toegepaste criteria :</t>
  </si>
  <si>
    <t xml:space="preserve">     in te vullen door VBT Manna:</t>
  </si>
  <si>
    <t xml:space="preserve">Bijdrage werkend kind vanaf 27 jaar: </t>
  </si>
  <si>
    <t>wordt autom.ingevuld</t>
  </si>
  <si>
    <t xml:space="preserve">Overige inkomsten (bijv. bijzondere bijstand) : </t>
  </si>
  <si>
    <t>Overige vaste bedragen :</t>
  </si>
  <si>
    <t>aantal kids t/m 17:</t>
  </si>
  <si>
    <t>aantal kids 18 t/m 26:</t>
  </si>
  <si>
    <t>aantal kids 27+:</t>
  </si>
  <si>
    <t>Op te geven bedrag:</t>
  </si>
  <si>
    <t>gezinsgrootte:</t>
  </si>
  <si>
    <t>totaal:</t>
  </si>
  <si>
    <r>
      <rPr>
        <b/>
        <sz val="8"/>
        <rFont val="Arial"/>
        <family val="2"/>
      </rPr>
      <t>blad</t>
    </r>
    <r>
      <rPr>
        <b/>
        <sz val="16"/>
        <rFont val="Arial"/>
        <family val="2"/>
      </rPr>
      <t xml:space="preserve"> 1</t>
    </r>
  </si>
  <si>
    <r>
      <rPr>
        <b/>
        <sz val="8"/>
        <rFont val="Arial"/>
        <family val="2"/>
      </rPr>
      <t>blad</t>
    </r>
    <r>
      <rPr>
        <b/>
        <sz val="16"/>
        <rFont val="Arial"/>
        <family val="2"/>
      </rPr>
      <t xml:space="preserve"> 2</t>
    </r>
  </si>
  <si>
    <t xml:space="preserve">- - - - - - - - - - - - - - - - - - - - - - - - - - - - - - - - - - - - - - - - - - - - - - - - - - - - - - - - - - - - - - - - - - - - - - - - - - - - - - - - - - - - - - - - - - - - </t>
  </si>
  <si>
    <t>Telefoon, televisie, internet</t>
  </si>
  <si>
    <t>Bankkosten</t>
  </si>
  <si>
    <t>Vervoer</t>
  </si>
  <si>
    <t>Zelfzorgmiddelen</t>
  </si>
  <si>
    <t>Dit bedrag omvat:</t>
  </si>
  <si>
    <t>uitgaven :</t>
  </si>
  <si>
    <t>vrij besteedbaar inkomen :</t>
  </si>
  <si>
    <t>huidige drempelbedrag :</t>
  </si>
  <si>
    <t>basisbedragen :</t>
  </si>
  <si>
    <t>huishouden :</t>
  </si>
  <si>
    <t>per persoon :</t>
  </si>
  <si>
    <t>Eigen risico zorgverzekering</t>
  </si>
  <si>
    <t>Was- en schoonmaakartikelen, persoonlijke verzorging</t>
  </si>
  <si>
    <t>Huidige berekening:</t>
  </si>
  <si>
    <t>Gezinsgrootte en drempelbedragen:</t>
  </si>
  <si>
    <r>
      <rPr>
        <b/>
        <i/>
        <sz val="12"/>
        <rFont val="Calibri"/>
        <family val="2"/>
        <scheme val="minor"/>
      </rPr>
      <t>TOTAAL</t>
    </r>
    <r>
      <rPr>
        <b/>
        <i/>
        <sz val="13.2"/>
        <color theme="1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PER MAAND</t>
    </r>
  </si>
  <si>
    <r>
      <t xml:space="preserve">TOTAAL </t>
    </r>
    <r>
      <rPr>
        <b/>
        <i/>
        <sz val="12"/>
        <color theme="1"/>
        <rFont val="Calibri"/>
        <family val="2"/>
        <scheme val="minor"/>
      </rPr>
      <t>PER MAAND</t>
    </r>
  </si>
  <si>
    <t>(worden automatisch ingevuld)</t>
  </si>
  <si>
    <t>(wordt automatisch ingevuld)</t>
  </si>
  <si>
    <r>
      <t xml:space="preserve">klik </t>
    </r>
    <r>
      <rPr>
        <b/>
        <u/>
        <sz val="12"/>
        <color theme="3"/>
        <rFont val="Arial"/>
        <family val="2"/>
      </rPr>
      <t>HIER</t>
    </r>
    <r>
      <rPr>
        <u/>
        <sz val="10"/>
        <color theme="10"/>
        <rFont val="Arial"/>
        <family val="2"/>
      </rPr>
      <t xml:space="preserve"> voor de meest actuele criteria</t>
    </r>
  </si>
  <si>
    <t>Geb.datum :</t>
  </si>
  <si>
    <t>Leeftijd :</t>
  </si>
  <si>
    <t>Reserveringsuitgaven :</t>
  </si>
  <si>
    <t>(kleding, inboedel en kleine reparaties)</t>
  </si>
  <si>
    <t>reserveringsuitgaven</t>
  </si>
  <si>
    <t>HUIDIG</t>
  </si>
  <si>
    <t>Normbedragen per 1 januari 2026</t>
  </si>
  <si>
    <t>versie 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</si>
</sst>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d/mm/yy;@"/>
    <numFmt numFmtId="165" formatCode="dd/mm/yyyy"/>
    <numFmt numFmtId="166" formatCode="&quot;€&quot;\ #,##0.00"/>
    <numFmt numFmtId="167" formatCode="_ [$€-413]\ * #,##0.00_ ;_ [$€-413]\ * \-#,##0.00_ ;_ [$€-413]\ * &quot;-&quot;??_ ;_ @_ "/>
    <numFmt numFmtId="168" formatCode="#,##0_ ;\-#,##0\ "/>
    <numFmt numFmtId="169" formatCode="[$-413]d/mmm/yy;@"/>
    <numFmt numFmtId="170" formatCode="d/mm/yy;@"/>
    <numFmt numFmtId="171" formatCode="&quot;vandaag: &quot;dd/mm/yyyy"/>
    <numFmt numFmtId="172" formatCode="mmm/yyyy"/>
  </numFmts>
  <fonts count="6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20"/>
      <name val="Wingdings"/>
      <charset val="2"/>
    </font>
    <font>
      <sz val="20"/>
      <name val="Calibri"/>
      <family val="2"/>
    </font>
    <font>
      <b/>
      <sz val="11"/>
      <color rgb="FF3F3F3F"/>
      <name val="Calibri"/>
      <family val="2"/>
      <scheme val="minor"/>
    </font>
    <font>
      <b/>
      <i/>
      <sz val="9"/>
      <color rgb="FFFF0000"/>
      <name val="Arial"/>
      <family val="2"/>
    </font>
    <font>
      <b/>
      <i/>
      <sz val="12"/>
      <color rgb="FFFF0000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6"/>
      <name val="Arial"/>
      <family val="2"/>
    </font>
    <font>
      <b/>
      <i/>
      <sz val="10"/>
      <color rgb="FFFF000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1"/>
      <name val="Arial"/>
      <family val="2"/>
    </font>
    <font>
      <b/>
      <i/>
      <u/>
      <sz val="10"/>
      <color theme="10"/>
      <name val="Arial"/>
      <family val="2"/>
    </font>
    <font>
      <b/>
      <sz val="11"/>
      <color rgb="FF3F3F3F"/>
      <name val="Calibri"/>
      <family val="2"/>
    </font>
    <font>
      <b/>
      <sz val="11"/>
      <color rgb="FF333333"/>
      <name val="Calibri"/>
      <family val="2"/>
    </font>
    <font>
      <i/>
      <sz val="10"/>
      <color rgb="FFFF0000"/>
      <name val="Arial"/>
      <family val="2"/>
    </font>
    <font>
      <sz val="14"/>
      <name val="Arial"/>
      <family val="2"/>
    </font>
    <font>
      <b/>
      <sz val="11"/>
      <color rgb="FF3F3F3F"/>
      <name val="Calibri"/>
      <family val="2"/>
      <charset val="1"/>
    </font>
    <font>
      <u/>
      <sz val="10"/>
      <color rgb="FF0000FF"/>
      <name val="Arial"/>
      <family val="2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1"/>
    </font>
    <font>
      <b/>
      <sz val="10"/>
      <color rgb="FF000000"/>
      <name val="Arial1"/>
    </font>
    <font>
      <sz val="10"/>
      <color rgb="FFFFFFFF"/>
      <name val="Arial1"/>
    </font>
    <font>
      <sz val="10"/>
      <color rgb="FFCC0000"/>
      <name val="Arial1"/>
    </font>
    <font>
      <b/>
      <sz val="10"/>
      <color rgb="FFFFFFFF"/>
      <name val="Arial1"/>
    </font>
    <font>
      <i/>
      <sz val="10"/>
      <color rgb="FF808080"/>
      <name val="Arial1"/>
    </font>
    <font>
      <sz val="10"/>
      <color rgb="FF006600"/>
      <name val="Arial1"/>
    </font>
    <font>
      <b/>
      <sz val="24"/>
      <color rgb="FF000000"/>
      <name val="Arial1"/>
    </font>
    <font>
      <sz val="18"/>
      <color rgb="FF000000"/>
      <name val="Arial1"/>
    </font>
    <font>
      <sz val="12"/>
      <color rgb="FF000000"/>
      <name val="Arial1"/>
    </font>
    <font>
      <u/>
      <sz val="10"/>
      <color rgb="FF0000EE"/>
      <name val="Arial1"/>
    </font>
    <font>
      <sz val="10"/>
      <color rgb="FF996600"/>
      <name val="Arial1"/>
    </font>
    <font>
      <sz val="10"/>
      <color rgb="FF333333"/>
      <name val="Arial1"/>
    </font>
    <font>
      <sz val="11"/>
      <color rgb="FF000000"/>
      <name val="Calibri"/>
      <family val="2"/>
    </font>
    <font>
      <i/>
      <sz val="12"/>
      <color theme="1"/>
      <name val="Calibri"/>
      <family val="2"/>
      <scheme val="minor"/>
    </font>
    <font>
      <sz val="12"/>
      <color theme="7" tint="-0.499984740745262"/>
      <name val="Arial"/>
      <family val="2"/>
    </font>
    <font>
      <b/>
      <i/>
      <u/>
      <sz val="16"/>
      <color theme="7" tint="-0.499984740745262"/>
      <name val="Arial"/>
      <family val="2"/>
    </font>
    <font>
      <b/>
      <u/>
      <sz val="10"/>
      <color theme="10"/>
      <name val="Arial"/>
      <family val="2"/>
    </font>
    <font>
      <b/>
      <sz val="16"/>
      <name val="Calibri"/>
      <family val="2"/>
    </font>
    <font>
      <b/>
      <sz val="16"/>
      <name val="Arial"/>
      <family val="2"/>
    </font>
    <font>
      <b/>
      <sz val="8"/>
      <name val="Arial"/>
      <family val="2"/>
    </font>
    <font>
      <i/>
      <sz val="12"/>
      <name val="Arial"/>
      <family val="2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Arial"/>
      <family val="2"/>
    </font>
    <font>
      <b/>
      <i/>
      <sz val="13.2"/>
      <color theme="1"/>
      <name val="Calibri"/>
      <family val="2"/>
      <scheme val="minor"/>
    </font>
    <font>
      <b/>
      <u/>
      <sz val="12"/>
      <color theme="3"/>
      <name val="Arial"/>
      <family val="2"/>
    </font>
    <font>
      <b/>
      <i/>
      <sz val="1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rgb="FFE7EEF5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D99694"/>
        <bgColor rgb="FFD99694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rgb="FF3F3F3F"/>
      </right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hair">
        <color theme="1" tint="0.34998626667073579"/>
      </top>
      <bottom style="thin">
        <color theme="1" tint="0.34998626667073579"/>
      </bottom>
      <diagonal/>
    </border>
    <border>
      <left/>
      <right/>
      <top style="hair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 style="hair">
        <color theme="1" tint="0.34998626667073579"/>
      </bottom>
      <diagonal/>
    </border>
    <border>
      <left/>
      <right/>
      <top style="thin">
        <color theme="1" tint="0.34998626667073579"/>
      </top>
      <bottom style="hair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rgb="FF595959"/>
      </right>
      <top style="thin">
        <color rgb="FF808080"/>
      </top>
      <bottom style="thin">
        <color rgb="FF808080"/>
      </bottom>
      <diagonal/>
    </border>
    <border>
      <left style="medium">
        <color rgb="FF595959"/>
      </left>
      <right/>
      <top style="thin">
        <color rgb="FF808080"/>
      </top>
      <bottom style="thin">
        <color rgb="FF808080"/>
      </bottom>
      <diagonal/>
    </border>
    <border>
      <left/>
      <right/>
      <top style="thick">
        <color theme="1" tint="0.24994659260841701"/>
      </top>
      <bottom/>
      <diagonal/>
    </border>
    <border>
      <left/>
      <right style="medium">
        <color rgb="FF595959"/>
      </right>
      <top/>
      <bottom/>
      <diagonal/>
    </border>
    <border>
      <left style="medium">
        <color rgb="FF595959"/>
      </left>
      <right/>
      <top style="thin">
        <color rgb="FF595959"/>
      </top>
      <bottom style="thin">
        <color rgb="FF808080"/>
      </bottom>
      <diagonal/>
    </border>
    <border>
      <left/>
      <right style="medium">
        <color rgb="FF595959"/>
      </right>
      <top style="thin">
        <color rgb="FF595959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medium">
        <color rgb="FF595959"/>
      </left>
      <right/>
      <top style="thin">
        <color rgb="FF808080"/>
      </top>
      <bottom style="thin">
        <color rgb="FF595959"/>
      </bottom>
      <diagonal/>
    </border>
    <border>
      <left/>
      <right/>
      <top style="thin">
        <color rgb="FF808080"/>
      </top>
      <bottom style="thin">
        <color rgb="FF595959"/>
      </bottom>
      <diagonal/>
    </border>
    <border>
      <left/>
      <right style="medium">
        <color rgb="FF595959"/>
      </right>
      <top style="thin">
        <color rgb="FF808080"/>
      </top>
      <bottom style="thin">
        <color rgb="FF595959"/>
      </bottom>
      <diagonal/>
    </border>
    <border>
      <left style="thin">
        <color theme="1" tint="0.34998626667073579"/>
      </left>
      <right/>
      <top style="thin">
        <color rgb="FF595959"/>
      </top>
      <bottom style="thin">
        <color rgb="FF808080"/>
      </bottom>
      <diagonal/>
    </border>
    <border>
      <left/>
      <right style="thin">
        <color theme="1" tint="0.34998626667073579"/>
      </right>
      <top style="thin">
        <color rgb="FF595959"/>
      </top>
      <bottom style="thin">
        <color rgb="FF80808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rgb="FF595959"/>
      </top>
      <bottom style="thin">
        <color indexed="23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24994659260841701"/>
      </left>
      <right style="thin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hair">
        <color theme="1" tint="0.34998626667073579"/>
      </left>
      <right/>
      <top style="thin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24994659260841701"/>
      </right>
      <top/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hair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hair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 tint="0.3499862666707357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medium">
        <color theme="1" tint="0.34998626667073579"/>
      </right>
      <top style="thin">
        <color rgb="FF595959"/>
      </top>
      <bottom style="thin">
        <color rgb="FF595959"/>
      </bottom>
      <diagonal/>
    </border>
    <border>
      <left style="medium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medium">
        <color rgb="FF595959"/>
      </right>
      <top style="thin">
        <color rgb="FF595959"/>
      </top>
      <bottom style="thin">
        <color rgb="FF595959"/>
      </bottom>
      <diagonal/>
    </border>
  </borders>
  <cellStyleXfs count="31">
    <xf numFmtId="0" fontId="0" fillId="0" borderId="0"/>
    <xf numFmtId="0" fontId="11" fillId="2" borderId="4" applyNumberFormat="0" applyAlignment="0" applyProtection="0"/>
    <xf numFmtId="0" fontId="1" fillId="0" borderId="0"/>
    <xf numFmtId="0" fontId="5" fillId="0" borderId="0"/>
    <xf numFmtId="0" fontId="14" fillId="0" borderId="0" applyNumberFormat="0" applyFill="0" applyBorder="0" applyAlignment="0" applyProtection="0"/>
    <xf numFmtId="0" fontId="25" fillId="7" borderId="4" applyProtection="0"/>
    <xf numFmtId="0" fontId="29" fillId="7" borderId="4" applyProtection="0"/>
    <xf numFmtId="0" fontId="25" fillId="8" borderId="4"/>
    <xf numFmtId="0" fontId="30" fillId="0" borderId="0"/>
    <xf numFmtId="0" fontId="33" fillId="0" borderId="0"/>
    <xf numFmtId="0" fontId="34" fillId="0" borderId="0"/>
    <xf numFmtId="0" fontId="35" fillId="9" borderId="0"/>
    <xf numFmtId="0" fontId="35" fillId="10" borderId="0"/>
    <xf numFmtId="0" fontId="34" fillId="11" borderId="0"/>
    <xf numFmtId="0" fontId="36" fillId="12" borderId="0"/>
    <xf numFmtId="0" fontId="33" fillId="13" borderId="0"/>
    <xf numFmtId="0" fontId="37" fillId="14" borderId="0"/>
    <xf numFmtId="0" fontId="25" fillId="8" borderId="4"/>
    <xf numFmtId="0" fontId="38" fillId="0" borderId="0"/>
    <xf numFmtId="0" fontId="39" fillId="15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16" borderId="0"/>
    <xf numFmtId="0" fontId="45" fillId="16" borderId="47"/>
    <xf numFmtId="0" fontId="32" fillId="0" borderId="0"/>
    <xf numFmtId="0" fontId="46" fillId="0" borderId="0"/>
    <xf numFmtId="0" fontId="33" fillId="0" borderId="0"/>
    <xf numFmtId="0" fontId="33" fillId="0" borderId="0"/>
    <xf numFmtId="0" fontId="36" fillId="0" borderId="0"/>
  </cellStyleXfs>
  <cellXfs count="201">
    <xf numFmtId="0" fontId="0" fillId="0" borderId="0" xfId="0"/>
    <xf numFmtId="166" fontId="11" fillId="2" borderId="4" xfId="1" applyNumberFormat="1" applyProtection="1">
      <protection locked="0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7" fillId="4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right" vertical="center"/>
    </xf>
    <xf numFmtId="166" fontId="11" fillId="5" borderId="4" xfId="1" applyNumberFormat="1" applyFill="1" applyProtection="1">
      <protection locked="0"/>
    </xf>
    <xf numFmtId="0" fontId="5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6" fillId="4" borderId="0" xfId="0" applyFont="1" applyFill="1"/>
    <xf numFmtId="0" fontId="3" fillId="4" borderId="0" xfId="0" applyFont="1" applyFill="1" applyAlignment="1">
      <alignment horizontal="left" vertical="center"/>
    </xf>
    <xf numFmtId="0" fontId="0" fillId="0" borderId="3" xfId="0" applyBorder="1"/>
    <xf numFmtId="0" fontId="8" fillId="0" borderId="0" xfId="0" applyFont="1" applyAlignment="1">
      <alignment horizontal="right"/>
    </xf>
    <xf numFmtId="170" fontId="11" fillId="2" borderId="4" xfId="1" applyNumberFormat="1" applyProtection="1">
      <protection locked="0"/>
    </xf>
    <xf numFmtId="0" fontId="19" fillId="0" borderId="0" xfId="0" applyFont="1" applyAlignment="1">
      <alignment vertical="center"/>
    </xf>
    <xf numFmtId="0" fontId="24" fillId="0" borderId="0" xfId="4" quotePrefix="1" applyFont="1" applyAlignment="1">
      <alignment horizontal="right"/>
    </xf>
    <xf numFmtId="0" fontId="0" fillId="0" borderId="0" xfId="0" applyAlignment="1">
      <alignment horizontal="center"/>
    </xf>
    <xf numFmtId="0" fontId="14" fillId="0" borderId="0" xfId="4" applyAlignment="1" applyProtection="1">
      <alignment vertical="center"/>
    </xf>
    <xf numFmtId="49" fontId="11" fillId="5" borderId="6" xfId="1" applyNumberFormat="1" applyFill="1" applyBorder="1" applyAlignment="1" applyProtection="1">
      <alignment horizontal="left" vertical="center" indent="1"/>
      <protection locked="0"/>
    </xf>
    <xf numFmtId="49" fontId="11" fillId="5" borderId="12" xfId="1" applyNumberFormat="1" applyFill="1" applyBorder="1" applyAlignment="1" applyProtection="1">
      <alignment horizontal="center" vertical="center"/>
      <protection locked="0"/>
    </xf>
    <xf numFmtId="49" fontId="11" fillId="5" borderId="15" xfId="1" applyNumberForma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indent="1"/>
    </xf>
    <xf numFmtId="14" fontId="11" fillId="2" borderId="18" xfId="1" applyNumberFormat="1" applyBorder="1" applyAlignment="1" applyProtection="1">
      <alignment horizontal="left"/>
      <protection locked="0"/>
    </xf>
    <xf numFmtId="0" fontId="27" fillId="0" borderId="0" xfId="0" applyFont="1" applyAlignment="1">
      <alignment horizontal="right"/>
    </xf>
    <xf numFmtId="0" fontId="14" fillId="0" borderId="0" xfId="4" applyAlignment="1" applyProtection="1"/>
    <xf numFmtId="0" fontId="5" fillId="6" borderId="32" xfId="1" applyNumberFormat="1" applyFont="1" applyFill="1" applyBorder="1" applyAlignment="1" applyProtection="1">
      <alignment horizontal="right" vertical="center" indent="1"/>
    </xf>
    <xf numFmtId="0" fontId="0" fillId="0" borderId="22" xfId="0" applyBorder="1"/>
    <xf numFmtId="0" fontId="0" fillId="0" borderId="0" xfId="0" applyAlignment="1">
      <alignment horizontal="left" vertical="center" indent="1"/>
    </xf>
    <xf numFmtId="0" fontId="0" fillId="0" borderId="2" xfId="0" applyBorder="1"/>
    <xf numFmtId="0" fontId="5" fillId="3" borderId="38" xfId="1" applyFont="1" applyFill="1" applyBorder="1" applyAlignment="1" applyProtection="1">
      <alignment horizontal="right" vertical="center"/>
    </xf>
    <xf numFmtId="0" fontId="5" fillId="3" borderId="35" xfId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right" vertical="center"/>
    </xf>
    <xf numFmtId="49" fontId="11" fillId="5" borderId="8" xfId="1" applyNumberFormat="1" applyFill="1" applyBorder="1" applyAlignment="1" applyProtection="1">
      <alignment horizontal="center" vertical="center"/>
      <protection locked="0"/>
    </xf>
    <xf numFmtId="0" fontId="5" fillId="3" borderId="8" xfId="1" quotePrefix="1" applyFont="1" applyFill="1" applyBorder="1" applyAlignment="1" applyProtection="1">
      <alignment horizontal="center"/>
    </xf>
    <xf numFmtId="1" fontId="11" fillId="0" borderId="7" xfId="1" applyNumberFormat="1" applyFill="1" applyBorder="1" applyAlignment="1" applyProtection="1">
      <alignment horizontal="center" vertical="center"/>
    </xf>
    <xf numFmtId="166" fontId="11" fillId="0" borderId="4" xfId="1" applyNumberFormat="1" applyFill="1" applyProtection="1"/>
    <xf numFmtId="0" fontId="15" fillId="18" borderId="0" xfId="0" applyFont="1" applyFill="1" applyAlignment="1">
      <alignment vertical="center"/>
    </xf>
    <xf numFmtId="0" fontId="15" fillId="18" borderId="0" xfId="0" applyFont="1" applyFill="1"/>
    <xf numFmtId="0" fontId="15" fillId="18" borderId="0" xfId="0" applyFont="1" applyFill="1" applyAlignment="1">
      <alignment horizontal="right" vertical="center"/>
    </xf>
    <xf numFmtId="0" fontId="8" fillId="18" borderId="0" xfId="0" applyFont="1" applyFill="1" applyAlignment="1">
      <alignment vertical="center"/>
    </xf>
    <xf numFmtId="0" fontId="22" fillId="18" borderId="0" xfId="0" applyFont="1" applyFill="1"/>
    <xf numFmtId="0" fontId="16" fillId="18" borderId="0" xfId="0" applyFont="1" applyFill="1"/>
    <xf numFmtId="0" fontId="15" fillId="18" borderId="0" xfId="0" applyFont="1" applyFill="1" applyAlignment="1">
      <alignment horizontal="right"/>
    </xf>
    <xf numFmtId="167" fontId="15" fillId="18" borderId="0" xfId="0" applyNumberFormat="1" applyFont="1" applyFill="1"/>
    <xf numFmtId="0" fontId="18" fillId="18" borderId="0" xfId="0" applyFont="1" applyFill="1" applyAlignment="1">
      <alignment horizontal="center" vertical="center"/>
    </xf>
    <xf numFmtId="0" fontId="31" fillId="18" borderId="0" xfId="0" applyFont="1" applyFill="1"/>
    <xf numFmtId="0" fontId="15" fillId="18" borderId="0" xfId="0" quotePrefix="1" applyFont="1" applyFill="1"/>
    <xf numFmtId="0" fontId="16" fillId="18" borderId="0" xfId="0" applyFont="1" applyFill="1" applyAlignment="1">
      <alignment wrapText="1"/>
    </xf>
    <xf numFmtId="0" fontId="14" fillId="18" borderId="0" xfId="4" applyFill="1" applyAlignment="1" applyProtection="1">
      <alignment horizontal="right" vertical="center"/>
    </xf>
    <xf numFmtId="167" fontId="16" fillId="18" borderId="0" xfId="0" applyNumberFormat="1" applyFont="1" applyFill="1" applyAlignment="1">
      <alignment vertical="center"/>
    </xf>
    <xf numFmtId="0" fontId="14" fillId="18" borderId="0" xfId="4" applyFill="1" applyAlignment="1" applyProtection="1">
      <alignment horizontal="center"/>
    </xf>
    <xf numFmtId="0" fontId="48" fillId="18" borderId="0" xfId="0" applyFont="1" applyFill="1"/>
    <xf numFmtId="0" fontId="16" fillId="19" borderId="0" xfId="0" applyFont="1" applyFill="1" applyAlignment="1">
      <alignment horizontal="right" vertical="center"/>
    </xf>
    <xf numFmtId="167" fontId="20" fillId="20" borderId="0" xfId="0" applyNumberFormat="1" applyFont="1" applyFill="1" applyAlignment="1">
      <alignment vertical="center"/>
    </xf>
    <xf numFmtId="167" fontId="20" fillId="20" borderId="10" xfId="0" applyNumberFormat="1" applyFont="1" applyFill="1" applyBorder="1" applyAlignment="1">
      <alignment horizontal="right" vertical="center"/>
    </xf>
    <xf numFmtId="167" fontId="15" fillId="20" borderId="0" xfId="0" applyNumberFormat="1" applyFont="1" applyFill="1" applyAlignment="1">
      <alignment vertical="center"/>
    </xf>
    <xf numFmtId="0" fontId="17" fillId="20" borderId="0" xfId="0" applyFont="1" applyFill="1" applyAlignment="1">
      <alignment horizontal="center"/>
    </xf>
    <xf numFmtId="167" fontId="16" fillId="20" borderId="0" xfId="0" applyNumberFormat="1" applyFont="1" applyFill="1" applyAlignment="1">
      <alignment vertical="center"/>
    </xf>
    <xf numFmtId="0" fontId="17" fillId="19" borderId="0" xfId="0" applyFont="1" applyFill="1" applyAlignment="1">
      <alignment horizontal="center"/>
    </xf>
    <xf numFmtId="167" fontId="16" fillId="19" borderId="0" xfId="0" applyNumberFormat="1" applyFont="1" applyFill="1" applyAlignment="1">
      <alignment vertical="center"/>
    </xf>
    <xf numFmtId="167" fontId="15" fillId="19" borderId="0" xfId="0" applyNumberFormat="1" applyFont="1" applyFill="1" applyAlignment="1">
      <alignment vertical="center"/>
    </xf>
    <xf numFmtId="167" fontId="3" fillId="19" borderId="0" xfId="0" applyNumberFormat="1" applyFont="1" applyFill="1" applyAlignment="1">
      <alignment vertical="center"/>
    </xf>
    <xf numFmtId="166" fontId="11" fillId="4" borderId="4" xfId="1" applyNumberFormat="1" applyFill="1" applyProtection="1"/>
    <xf numFmtId="0" fontId="49" fillId="18" borderId="0" xfId="0" applyFont="1" applyFill="1" applyAlignment="1">
      <alignment horizontal="center" vertical="center"/>
    </xf>
    <xf numFmtId="0" fontId="50" fillId="0" borderId="0" xfId="4" applyFont="1" applyFill="1" applyAlignment="1" applyProtection="1">
      <alignment horizontal="center" vertical="center"/>
    </xf>
    <xf numFmtId="165" fontId="11" fillId="5" borderId="49" xfId="1" applyNumberFormat="1" applyFill="1" applyBorder="1" applyAlignment="1" applyProtection="1">
      <alignment horizontal="left" vertical="center" indent="1"/>
      <protection locked="0"/>
    </xf>
    <xf numFmtId="165" fontId="11" fillId="5" borderId="50" xfId="1" applyNumberFormat="1" applyFill="1" applyBorder="1" applyAlignment="1" applyProtection="1">
      <alignment horizontal="left" vertical="center" indent="1"/>
      <protection locked="0"/>
    </xf>
    <xf numFmtId="0" fontId="5" fillId="5" borderId="0" xfId="0" applyFont="1" applyFill="1"/>
    <xf numFmtId="0" fontId="0" fillId="5" borderId="0" xfId="0" applyFill="1"/>
    <xf numFmtId="171" fontId="2" fillId="5" borderId="1" xfId="0" applyNumberFormat="1" applyFont="1" applyFill="1" applyBorder="1" applyAlignment="1">
      <alignment horizontal="center"/>
    </xf>
    <xf numFmtId="0" fontId="9" fillId="5" borderId="0" xfId="0" applyFont="1" applyFill="1" applyAlignment="1">
      <alignment horizontal="right"/>
    </xf>
    <xf numFmtId="0" fontId="5" fillId="5" borderId="0" xfId="0" applyFont="1" applyFill="1" applyAlignment="1">
      <alignment horizontal="right"/>
    </xf>
    <xf numFmtId="0" fontId="10" fillId="5" borderId="0" xfId="0" applyFont="1" applyFill="1" applyAlignment="1">
      <alignment horizontal="right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right" vertical="center"/>
    </xf>
    <xf numFmtId="0" fontId="52" fillId="5" borderId="0" xfId="0" applyFont="1" applyFill="1" applyAlignment="1">
      <alignment horizontal="center"/>
    </xf>
    <xf numFmtId="0" fontId="52" fillId="5" borderId="0" xfId="0" applyFont="1" applyFill="1" applyAlignment="1">
      <alignment horizontal="center" vertical="top"/>
    </xf>
    <xf numFmtId="49" fontId="5" fillId="3" borderId="7" xfId="1" applyNumberFormat="1" applyFont="1" applyFill="1" applyBorder="1" applyAlignment="1" applyProtection="1">
      <alignment horizontal="center"/>
    </xf>
    <xf numFmtId="0" fontId="15" fillId="19" borderId="0" xfId="0" applyFont="1" applyFill="1"/>
    <xf numFmtId="0" fontId="15" fillId="19" borderId="0" xfId="0" applyFont="1" applyFill="1" applyAlignment="1">
      <alignment horizontal="right" vertical="center" indent="1"/>
    </xf>
    <xf numFmtId="168" fontId="15" fillId="19" borderId="0" xfId="0" applyNumberFormat="1" applyFont="1" applyFill="1" applyAlignment="1">
      <alignment horizontal="center" vertical="center"/>
    </xf>
    <xf numFmtId="168" fontId="3" fillId="19" borderId="0" xfId="0" applyNumberFormat="1" applyFont="1" applyFill="1" applyAlignment="1">
      <alignment horizontal="center" vertical="center"/>
    </xf>
    <xf numFmtId="0" fontId="3" fillId="19" borderId="0" xfId="0" applyFont="1" applyFill="1" applyAlignment="1">
      <alignment horizontal="right" indent="1"/>
    </xf>
    <xf numFmtId="0" fontId="54" fillId="19" borderId="0" xfId="0" applyFont="1" applyFill="1" applyAlignment="1">
      <alignment vertical="center"/>
    </xf>
    <xf numFmtId="167" fontId="54" fillId="19" borderId="0" xfId="0" applyNumberFormat="1" applyFont="1" applyFill="1" applyAlignment="1">
      <alignment vertical="center"/>
    </xf>
    <xf numFmtId="0" fontId="54" fillId="19" borderId="53" xfId="0" applyFont="1" applyFill="1" applyBorder="1" applyAlignment="1">
      <alignment vertical="center"/>
    </xf>
    <xf numFmtId="167" fontId="54" fillId="19" borderId="53" xfId="0" applyNumberFormat="1" applyFont="1" applyFill="1" applyBorder="1" applyAlignment="1">
      <alignment vertical="center"/>
    </xf>
    <xf numFmtId="167" fontId="15" fillId="19" borderId="53" xfId="0" applyNumberFormat="1" applyFont="1" applyFill="1" applyBorder="1" applyAlignment="1">
      <alignment vertical="center"/>
    </xf>
    <xf numFmtId="167" fontId="54" fillId="19" borderId="0" xfId="0" applyNumberFormat="1" applyFont="1" applyFill="1" applyAlignment="1">
      <alignment horizontal="center" vertical="center"/>
    </xf>
    <xf numFmtId="0" fontId="17" fillId="18" borderId="0" xfId="0" applyFont="1" applyFill="1" applyAlignment="1">
      <alignment horizontal="left" vertical="center"/>
    </xf>
    <xf numFmtId="0" fontId="22" fillId="18" borderId="0" xfId="0" applyFont="1" applyFill="1" applyAlignment="1">
      <alignment horizontal="right"/>
    </xf>
    <xf numFmtId="0" fontId="23" fillId="20" borderId="0" xfId="0" applyFont="1" applyFill="1" applyAlignment="1">
      <alignment horizontal="center"/>
    </xf>
    <xf numFmtId="0" fontId="14" fillId="18" borderId="0" xfId="4" applyFill="1" applyAlignment="1" applyProtection="1">
      <alignment horizontal="right" vertical="center" indent="2"/>
    </xf>
    <xf numFmtId="0" fontId="55" fillId="18" borderId="0" xfId="0" applyFont="1" applyFill="1" applyAlignment="1">
      <alignment horizontal="left" vertical="center"/>
    </xf>
    <xf numFmtId="0" fontId="56" fillId="18" borderId="0" xfId="0" applyFont="1" applyFill="1" applyAlignment="1">
      <alignment horizontal="left" vertical="center"/>
    </xf>
    <xf numFmtId="0" fontId="23" fillId="20" borderId="0" xfId="0" applyFont="1" applyFill="1"/>
    <xf numFmtId="0" fontId="23" fillId="20" borderId="0" xfId="0" applyFont="1" applyFill="1" applyAlignment="1">
      <alignment horizontal="center" wrapText="1"/>
    </xf>
    <xf numFmtId="0" fontId="56" fillId="18" borderId="0" xfId="0" applyFont="1" applyFill="1" applyAlignment="1">
      <alignment horizontal="right" vertical="center" indent="2"/>
    </xf>
    <xf numFmtId="0" fontId="55" fillId="18" borderId="0" xfId="0" applyFont="1" applyFill="1" applyAlignment="1">
      <alignment horizontal="right" vertical="center" indent="2"/>
    </xf>
    <xf numFmtId="0" fontId="54" fillId="18" borderId="0" xfId="0" applyFont="1" applyFill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4" fillId="0" borderId="0" xfId="4" quotePrefix="1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0" fontId="11" fillId="2" borderId="11" xfId="1" applyBorder="1" applyAlignment="1" applyProtection="1">
      <alignment horizontal="right"/>
      <protection locked="0"/>
    </xf>
    <xf numFmtId="0" fontId="11" fillId="2" borderId="33" xfId="1" applyBorder="1" applyAlignment="1" applyProtection="1">
      <alignment horizontal="right"/>
      <protection locked="0"/>
    </xf>
    <xf numFmtId="0" fontId="11" fillId="2" borderId="19" xfId="1" applyBorder="1" applyAlignment="1" applyProtection="1">
      <alignment horizontal="right"/>
      <protection locked="0"/>
    </xf>
    <xf numFmtId="0" fontId="0" fillId="0" borderId="0" xfId="0"/>
    <xf numFmtId="0" fontId="0" fillId="0" borderId="3" xfId="0" applyBorder="1"/>
    <xf numFmtId="0" fontId="12" fillId="4" borderId="0" xfId="0" applyFont="1" applyFill="1" applyAlignment="1">
      <alignment horizontal="right"/>
    </xf>
    <xf numFmtId="0" fontId="12" fillId="4" borderId="9" xfId="0" applyFont="1" applyFill="1" applyBorder="1" applyAlignment="1">
      <alignment horizontal="right"/>
    </xf>
    <xf numFmtId="0" fontId="0" fillId="0" borderId="2" xfId="0" applyBorder="1"/>
    <xf numFmtId="0" fontId="3" fillId="0" borderId="0" xfId="0" applyFont="1" applyAlignment="1">
      <alignment horizontal="center" vertical="center"/>
    </xf>
    <xf numFmtId="49" fontId="25" fillId="7" borderId="38" xfId="5" applyNumberFormat="1" applyBorder="1" applyAlignment="1" applyProtection="1">
      <alignment horizontal="left" vertical="center" indent="1"/>
      <protection locked="0"/>
    </xf>
    <xf numFmtId="49" fontId="25" fillId="7" borderId="39" xfId="5" applyNumberFormat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right" vertical="center"/>
    </xf>
    <xf numFmtId="0" fontId="0" fillId="0" borderId="23" xfId="0" applyBorder="1" applyAlignment="1">
      <alignment horizontal="right" vertical="center"/>
    </xf>
    <xf numFmtId="49" fontId="26" fillId="7" borderId="27" xfId="5" applyNumberFormat="1" applyFont="1" applyBorder="1" applyAlignment="1" applyProtection="1">
      <alignment horizontal="left" vertical="center" indent="1"/>
      <protection locked="0"/>
    </xf>
    <xf numFmtId="49" fontId="26" fillId="7" borderId="28" xfId="5" applyNumberFormat="1" applyFont="1" applyBorder="1" applyAlignment="1" applyProtection="1">
      <alignment horizontal="left" vertical="center" indent="1"/>
      <protection locked="0"/>
    </xf>
    <xf numFmtId="49" fontId="26" fillId="7" borderId="29" xfId="5" applyNumberFormat="1" applyFont="1" applyBorder="1" applyAlignment="1" applyProtection="1">
      <alignment horizontal="left" vertical="center" indent="1"/>
      <protection locked="0"/>
    </xf>
    <xf numFmtId="0" fontId="5" fillId="3" borderId="43" xfId="1" applyNumberFormat="1" applyFont="1" applyFill="1" applyBorder="1" applyAlignment="1" applyProtection="1">
      <alignment horizontal="left" vertical="center"/>
    </xf>
    <xf numFmtId="0" fontId="5" fillId="3" borderId="13" xfId="1" applyNumberFormat="1" applyFont="1" applyFill="1" applyBorder="1" applyAlignment="1" applyProtection="1">
      <alignment horizontal="left" vertical="center"/>
    </xf>
    <xf numFmtId="0" fontId="5" fillId="3" borderId="14" xfId="1" applyNumberFormat="1" applyFont="1" applyFill="1" applyBorder="1" applyAlignment="1" applyProtection="1">
      <alignment horizontal="left" vertical="center"/>
    </xf>
    <xf numFmtId="49" fontId="26" fillId="7" borderId="21" xfId="5" applyNumberFormat="1" applyFont="1" applyBorder="1" applyAlignment="1" applyProtection="1">
      <alignment horizontal="left" vertical="center" indent="1"/>
      <protection locked="0"/>
    </xf>
    <xf numFmtId="49" fontId="26" fillId="7" borderId="26" xfId="5" applyNumberFormat="1" applyFont="1" applyBorder="1" applyAlignment="1" applyProtection="1">
      <alignment horizontal="left" vertical="center" indent="1"/>
      <protection locked="0"/>
    </xf>
    <xf numFmtId="49" fontId="26" fillId="7" borderId="20" xfId="5" applyNumberFormat="1" applyFont="1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49" fontId="26" fillId="7" borderId="24" xfId="5" applyNumberFormat="1" applyFont="1" applyBorder="1" applyAlignment="1" applyProtection="1">
      <alignment horizontal="left" vertical="center" indent="1"/>
      <protection locked="0"/>
    </xf>
    <xf numFmtId="49" fontId="26" fillId="7" borderId="31" xfId="5" applyNumberFormat="1" applyFont="1" applyBorder="1" applyAlignment="1" applyProtection="1">
      <alignment horizontal="left" vertical="center" indent="1"/>
      <protection locked="0"/>
    </xf>
    <xf numFmtId="0" fontId="5" fillId="0" borderId="4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165" fontId="11" fillId="5" borderId="49" xfId="1" applyNumberFormat="1" applyFill="1" applyBorder="1" applyAlignment="1" applyProtection="1">
      <alignment horizontal="left" vertical="center" indent="1"/>
      <protection locked="0"/>
    </xf>
    <xf numFmtId="165" fontId="11" fillId="5" borderId="50" xfId="1" applyNumberFormat="1" applyFill="1" applyBorder="1" applyAlignment="1" applyProtection="1">
      <alignment horizontal="left" vertical="center" indent="1"/>
      <protection locked="0"/>
    </xf>
    <xf numFmtId="49" fontId="25" fillId="7" borderId="20" xfId="5" applyNumberFormat="1" applyBorder="1" applyAlignment="1" applyProtection="1">
      <alignment horizontal="left" vertical="center" indent="1"/>
      <protection locked="0"/>
    </xf>
    <xf numFmtId="0" fontId="5" fillId="3" borderId="42" xfId="1" applyNumberFormat="1" applyFont="1" applyFill="1" applyBorder="1" applyAlignment="1" applyProtection="1">
      <alignment horizontal="left" vertical="center"/>
    </xf>
    <xf numFmtId="0" fontId="5" fillId="3" borderId="16" xfId="1" applyNumberFormat="1" applyFont="1" applyFill="1" applyBorder="1" applyAlignment="1" applyProtection="1">
      <alignment horizontal="left" vertical="center"/>
    </xf>
    <xf numFmtId="0" fontId="5" fillId="3" borderId="17" xfId="1" applyNumberFormat="1" applyFont="1" applyFill="1" applyBorder="1" applyAlignment="1" applyProtection="1">
      <alignment horizontal="left" vertical="center"/>
    </xf>
    <xf numFmtId="0" fontId="0" fillId="0" borderId="5" xfId="0" applyBorder="1" applyAlignment="1">
      <alignment horizontal="right" vertical="center"/>
    </xf>
    <xf numFmtId="0" fontId="6" fillId="5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9" fontId="21" fillId="0" borderId="40" xfId="0" applyNumberFormat="1" applyFont="1" applyBorder="1" applyAlignment="1" applyProtection="1">
      <alignment horizontal="center" vertical="center"/>
      <protection locked="0"/>
    </xf>
    <xf numFmtId="169" fontId="21" fillId="0" borderId="41" xfId="0" applyNumberFormat="1" applyFont="1" applyBorder="1" applyAlignment="1" applyProtection="1">
      <alignment horizontal="center" vertical="center"/>
      <protection locked="0"/>
    </xf>
    <xf numFmtId="49" fontId="26" fillId="7" borderId="34" xfId="5" applyNumberFormat="1" applyFont="1" applyBorder="1" applyAlignment="1" applyProtection="1">
      <alignment horizontal="left" vertical="center" indent="1"/>
      <protection locked="0"/>
    </xf>
    <xf numFmtId="49" fontId="26" fillId="7" borderId="35" xfId="5" applyNumberFormat="1" applyFont="1" applyBorder="1" applyAlignment="1" applyProtection="1">
      <alignment horizontal="left" vertical="center" indent="1"/>
      <protection locked="0"/>
    </xf>
    <xf numFmtId="49" fontId="25" fillId="7" borderId="30" xfId="5" applyNumberFormat="1" applyBorder="1" applyAlignment="1" applyProtection="1">
      <alignment horizontal="left" vertical="center" indent="1"/>
      <protection locked="0"/>
    </xf>
    <xf numFmtId="49" fontId="25" fillId="7" borderId="25" xfId="5" applyNumberFormat="1" applyBorder="1" applyAlignment="1" applyProtection="1">
      <alignment horizontal="left" vertical="center" indent="1"/>
      <protection locked="0"/>
    </xf>
    <xf numFmtId="14" fontId="26" fillId="7" borderId="37" xfId="5" applyNumberFormat="1" applyFont="1" applyBorder="1" applyAlignment="1" applyProtection="1">
      <alignment horizontal="left" vertical="center" indent="1"/>
      <protection locked="0"/>
    </xf>
    <xf numFmtId="14" fontId="26" fillId="7" borderId="38" xfId="5" applyNumberFormat="1" applyFont="1" applyBorder="1" applyAlignment="1" applyProtection="1">
      <alignment horizontal="left" vertical="center" indent="1"/>
      <protection locked="0"/>
    </xf>
    <xf numFmtId="49" fontId="25" fillId="7" borderId="35" xfId="5" applyNumberFormat="1" applyBorder="1" applyAlignment="1" applyProtection="1">
      <alignment horizontal="left" vertical="center" indent="1"/>
      <protection locked="0"/>
    </xf>
    <xf numFmtId="49" fontId="25" fillId="7" borderId="36" xfId="5" applyNumberFormat="1" applyBorder="1" applyAlignment="1" applyProtection="1">
      <alignment horizontal="left" vertical="center" indent="1"/>
      <protection locked="0"/>
    </xf>
    <xf numFmtId="49" fontId="26" fillId="7" borderId="37" xfId="5" applyNumberFormat="1" applyFont="1" applyBorder="1" applyAlignment="1" applyProtection="1">
      <alignment horizontal="left" vertical="center" indent="1"/>
      <protection locked="0"/>
    </xf>
    <xf numFmtId="49" fontId="26" fillId="7" borderId="38" xfId="5" applyNumberFormat="1" applyFont="1" applyBorder="1" applyAlignment="1" applyProtection="1">
      <alignment horizontal="left" vertical="center" indent="1"/>
      <protection locked="0"/>
    </xf>
    <xf numFmtId="0" fontId="3" fillId="5" borderId="0" xfId="0" applyFont="1" applyFill="1" applyAlignment="1">
      <alignment horizontal="center" vertical="center"/>
    </xf>
    <xf numFmtId="49" fontId="25" fillId="8" borderId="54" xfId="7" applyNumberFormat="1" applyBorder="1" applyAlignment="1" applyProtection="1">
      <alignment horizontal="left" vertical="center" indent="1"/>
      <protection locked="0"/>
    </xf>
    <xf numFmtId="49" fontId="25" fillId="8" borderId="48" xfId="7" applyNumberFormat="1" applyBorder="1" applyAlignment="1" applyProtection="1">
      <alignment horizontal="left" vertical="center" indent="1"/>
      <protection locked="0"/>
    </xf>
    <xf numFmtId="49" fontId="25" fillId="8" borderId="55" xfId="7" applyNumberFormat="1" applyBorder="1" applyAlignment="1" applyProtection="1">
      <alignment horizontal="left" vertical="center" indent="1"/>
      <protection locked="0"/>
    </xf>
    <xf numFmtId="0" fontId="24" fillId="0" borderId="0" xfId="4" applyFont="1" applyAlignment="1" applyProtection="1">
      <alignment horizontal="center"/>
    </xf>
    <xf numFmtId="0" fontId="11" fillId="2" borderId="45" xfId="1" applyBorder="1" applyAlignment="1" applyProtection="1">
      <protection locked="0"/>
    </xf>
    <xf numFmtId="0" fontId="11" fillId="2" borderId="46" xfId="1" applyBorder="1" applyAlignment="1" applyProtection="1">
      <protection locked="0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172" fontId="51" fillId="5" borderId="51" xfId="0" applyNumberFormat="1" applyFont="1" applyFill="1" applyBorder="1" applyAlignment="1">
      <alignment horizontal="center"/>
    </xf>
    <xf numFmtId="172" fontId="51" fillId="5" borderId="52" xfId="0" applyNumberFormat="1" applyFont="1" applyFill="1" applyBorder="1" applyAlignment="1">
      <alignment horizontal="center"/>
    </xf>
    <xf numFmtId="0" fontId="5" fillId="3" borderId="49" xfId="1" applyFont="1" applyFill="1" applyBorder="1" applyAlignment="1" applyProtection="1">
      <alignment horizontal="left" indent="1"/>
    </xf>
    <xf numFmtId="0" fontId="5" fillId="3" borderId="50" xfId="1" applyFont="1" applyFill="1" applyBorder="1" applyAlignment="1" applyProtection="1">
      <alignment horizontal="left" indent="1"/>
    </xf>
    <xf numFmtId="0" fontId="26" fillId="17" borderId="56" xfId="17" applyFont="1" applyFill="1" applyBorder="1" applyAlignment="1" applyProtection="1">
      <alignment horizontal="left" vertical="top" wrapText="1"/>
      <protection locked="0"/>
    </xf>
    <xf numFmtId="0" fontId="26" fillId="17" borderId="48" xfId="17" applyFont="1" applyFill="1" applyBorder="1" applyAlignment="1" applyProtection="1">
      <alignment horizontal="left" vertical="top" wrapText="1"/>
      <protection locked="0"/>
    </xf>
    <xf numFmtId="0" fontId="26" fillId="17" borderId="57" xfId="17" applyFont="1" applyFill="1" applyBorder="1" applyAlignment="1" applyProtection="1">
      <alignment horizontal="left" vertical="top" wrapText="1"/>
      <protection locked="0"/>
    </xf>
    <xf numFmtId="164" fontId="11" fillId="5" borderId="40" xfId="1" applyNumberFormat="1" applyFill="1" applyBorder="1" applyAlignment="1" applyProtection="1">
      <alignment horizontal="center"/>
      <protection locked="0"/>
    </xf>
    <xf numFmtId="164" fontId="11" fillId="5" borderId="41" xfId="1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1"/>
    </xf>
    <xf numFmtId="49" fontId="25" fillId="7" borderId="21" xfId="5" applyNumberFormat="1" applyBorder="1" applyAlignment="1" applyProtection="1">
      <alignment horizontal="left" vertical="center" indent="1"/>
      <protection locked="0"/>
    </xf>
    <xf numFmtId="49" fontId="25" fillId="7" borderId="26" xfId="5" applyNumberFormat="1" applyBorder="1" applyAlignment="1" applyProtection="1">
      <alignment horizontal="left" vertical="center" indent="1"/>
      <protection locked="0"/>
    </xf>
    <xf numFmtId="0" fontId="6" fillId="0" borderId="0" xfId="0" applyFont="1" applyAlignment="1">
      <alignment horizontal="left" vertical="center" indent="1"/>
    </xf>
    <xf numFmtId="169" fontId="28" fillId="0" borderId="51" xfId="0" applyNumberFormat="1" applyFont="1" applyBorder="1" applyAlignment="1" applyProtection="1">
      <alignment horizontal="center" vertical="center"/>
      <protection locked="0"/>
    </xf>
    <xf numFmtId="169" fontId="28" fillId="0" borderId="52" xfId="0" applyNumberFormat="1" applyFont="1" applyBorder="1" applyAlignment="1" applyProtection="1">
      <alignment horizontal="center" vertical="center"/>
      <protection locked="0"/>
    </xf>
    <xf numFmtId="0" fontId="14" fillId="0" borderId="0" xfId="4" applyFill="1" applyAlignment="1" applyProtection="1">
      <alignment horizontal="center" vertical="center"/>
    </xf>
    <xf numFmtId="0" fontId="47" fillId="18" borderId="0" xfId="0" applyFont="1" applyFill="1" applyAlignment="1">
      <alignment horizontal="right" wrapText="1" indent="2"/>
    </xf>
    <xf numFmtId="0" fontId="16" fillId="18" borderId="0" xfId="0" applyFont="1" applyFill="1" applyAlignment="1">
      <alignment horizontal="right" wrapText="1" indent="2"/>
    </xf>
    <xf numFmtId="0" fontId="17" fillId="20" borderId="0" xfId="0" applyFont="1" applyFill="1" applyAlignment="1">
      <alignment horizontal="center" vertical="center"/>
    </xf>
    <xf numFmtId="0" fontId="22" fillId="20" borderId="0" xfId="0" applyFont="1" applyFill="1" applyAlignment="1">
      <alignment horizontal="center" wrapText="1"/>
    </xf>
    <xf numFmtId="0" fontId="57" fillId="20" borderId="0" xfId="0" applyFont="1" applyFill="1" applyAlignment="1">
      <alignment horizontal="center"/>
    </xf>
    <xf numFmtId="0" fontId="60" fillId="21" borderId="0" xfId="0" applyFont="1" applyFill="1" applyAlignment="1"/>
    <xf numFmtId="0" fontId="0" fillId="21" borderId="0" xfId="0" applyFill="1"/>
    <xf numFmtId="0" fontId="50" fillId="0" borderId="0" xfId="4" applyFont="1" applyAlignment="1" applyProtection="1">
      <alignment horizontal="center" vertical="center"/>
    </xf>
  </cellXfs>
  <cellStyles count="31">
    <cellStyle name="Accent" xfId="10" xr:uid="{A5921FB7-717E-45F0-A69E-1DF455853926}"/>
    <cellStyle name="Accent 1" xfId="11" xr:uid="{5C1F6ED5-20A3-41F0-B8CB-97E058C06D4F}"/>
    <cellStyle name="Accent 2" xfId="12" xr:uid="{4BC5B219-0B3B-4A0D-8758-084DB1DE42B9}"/>
    <cellStyle name="Accent 3" xfId="13" xr:uid="{B910A89B-B00D-46FE-9855-F3D2B38FA7CA}"/>
    <cellStyle name="Bad" xfId="14" xr:uid="{5FF7C7E7-41C6-43AD-9715-E0FA5ED68AAD}"/>
    <cellStyle name="ConditionalStyle_1" xfId="15" xr:uid="{462FEAFE-F6FA-42E1-95A6-9D340229553D}"/>
    <cellStyle name="Error" xfId="16" xr:uid="{9BA0B060-8E45-4228-BAEF-B0B7DA5B3EDA}"/>
    <cellStyle name="Excel Built-in Hyperlink" xfId="8" xr:uid="{888D2605-B194-4FAA-B36E-D092F961D36C}"/>
    <cellStyle name="Excel Built-in Output" xfId="5" xr:uid="{BDC83AC5-8D56-48FC-8BF7-1C4323770E3E}"/>
    <cellStyle name="Excel Built-in Output 1" xfId="6" xr:uid="{618A587E-E615-4383-90C8-FF19C3095DC1}"/>
    <cellStyle name="Excel Built-in Output 1 2" xfId="17" xr:uid="{A5CD9F1C-85EE-441B-B3F4-E1ABD6E40EE3}"/>
    <cellStyle name="Excel Built-in Output 2" xfId="7" xr:uid="{2D887179-5856-4A0C-9A4C-5A522C246513}"/>
    <cellStyle name="Footnote" xfId="18" xr:uid="{DBA305D2-A362-408D-9758-9EDE01B80590}"/>
    <cellStyle name="Good" xfId="19" xr:uid="{8A35D098-C747-4795-83FF-31E4B2628E61}"/>
    <cellStyle name="Heading (user)" xfId="20" xr:uid="{FDB13F76-7F49-455F-8BDF-4EBB63CEB787}"/>
    <cellStyle name="Heading 1" xfId="21" xr:uid="{82175716-223F-435B-9048-20A91E7E8D24}"/>
    <cellStyle name="Heading 2" xfId="22" xr:uid="{5A23BD62-A7C0-4C2E-A14E-788235692906}"/>
    <cellStyle name="Hyperlink" xfId="4" builtinId="8"/>
    <cellStyle name="Hyperlink 2" xfId="23" xr:uid="{52164392-A937-4B16-8CCB-EECE29819F76}"/>
    <cellStyle name="Neutral" xfId="24" xr:uid="{795683C8-FA35-4CC3-B231-598F6C06515B}"/>
    <cellStyle name="Note" xfId="25" xr:uid="{5A0CDB40-A257-4954-8E20-B4C94557F43B}"/>
    <cellStyle name="Standaard" xfId="0" builtinId="0"/>
    <cellStyle name="Standaard 2" xfId="3" xr:uid="{00000000-0005-0000-0000-000002000000}"/>
    <cellStyle name="Standaard 2 2" xfId="26" xr:uid="{6C565E67-92B6-46F6-B7FC-A06885DC5676}"/>
    <cellStyle name="Standaard 3" xfId="2" xr:uid="{00000000-0005-0000-0000-000003000000}"/>
    <cellStyle name="Standaard 3 2" xfId="27" xr:uid="{CDFB1AE3-1418-412E-9C8A-995D284E89D9}"/>
    <cellStyle name="Standaard 4" xfId="9" xr:uid="{5BD5203B-9615-48E4-97AE-D04F8596A264}"/>
    <cellStyle name="Status" xfId="28" xr:uid="{554C34C6-0E29-423B-BE63-65846F6CF22A}"/>
    <cellStyle name="Text" xfId="29" xr:uid="{1FE575F6-D0E7-4CFF-9133-659DED631232}"/>
    <cellStyle name="Uitvoer" xfId="1" builtinId="21"/>
    <cellStyle name="Warning" xfId="30" xr:uid="{AC2F92F3-9179-4521-BEA9-913898362CCD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theme="6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2E5"/>
      <color rgb="FFFFE6CD"/>
      <color rgb="FFFFCC99"/>
      <color rgb="FFE7EEF5"/>
      <color rgb="FFDEE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47</xdr:row>
      <xdr:rowOff>38100</xdr:rowOff>
    </xdr:from>
    <xdr:to>
      <xdr:col>2</xdr:col>
      <xdr:colOff>523875</xdr:colOff>
      <xdr:row>47</xdr:row>
      <xdr:rowOff>779409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1449050"/>
          <a:ext cx="1123950" cy="741309"/>
        </a:xfrm>
        <a:prstGeom prst="rect">
          <a:avLst/>
        </a:prstGeom>
      </xdr:spPr>
    </xdr:pic>
    <xdr:clientData/>
  </xdr:twoCellAnchor>
  <xdr:twoCellAnchor>
    <xdr:from>
      <xdr:col>2</xdr:col>
      <xdr:colOff>561976</xdr:colOff>
      <xdr:row>0</xdr:row>
      <xdr:rowOff>38100</xdr:rowOff>
    </xdr:from>
    <xdr:to>
      <xdr:col>8</xdr:col>
      <xdr:colOff>28576</xdr:colOff>
      <xdr:row>6</xdr:row>
      <xdr:rowOff>28575</xdr:rowOff>
    </xdr:to>
    <xdr:sp macro="" textlink="">
      <xdr:nvSpPr>
        <xdr:cNvPr id="8" name="Rechtho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781176" y="38100"/>
          <a:ext cx="4552950" cy="876300"/>
        </a:xfrm>
        <a:prstGeom prst="rect">
          <a:avLst/>
        </a:prstGeom>
        <a:noFill/>
        <a:ln w="9525"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1</xdr:col>
      <xdr:colOff>28575</xdr:colOff>
      <xdr:row>0</xdr:row>
      <xdr:rowOff>38100</xdr:rowOff>
    </xdr:from>
    <xdr:to>
      <xdr:col>2</xdr:col>
      <xdr:colOff>447675</xdr:colOff>
      <xdr:row>3</xdr:row>
      <xdr:rowOff>154611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3F712DD-28C8-73E3-CB37-390D720AB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38100"/>
          <a:ext cx="1028700" cy="6784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211988</xdr:colOff>
      <xdr:row>0</xdr:row>
      <xdr:rowOff>104776</xdr:rowOff>
    </xdr:from>
    <xdr:to>
      <xdr:col>2</xdr:col>
      <xdr:colOff>12305</xdr:colOff>
      <xdr:row>0</xdr:row>
      <xdr:rowOff>1009650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1988" y="104776"/>
          <a:ext cx="1371942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oedselbankennederland.nl/ik-zoek-hulp/kom-ik-in-aanmerking/" TargetMode="External"/><Relationship Id="rId2" Type="http://schemas.openxmlformats.org/officeDocument/2006/relationships/hyperlink" Target="https://voedselbanktwenterand.nl/ik-zoek-hulp/kom-ik-in-aanmerking-voor-een-voedselpakket/" TargetMode="External"/><Relationship Id="rId1" Type="http://schemas.openxmlformats.org/officeDocument/2006/relationships/hyperlink" Target="mailto:mailt:mailtoaanvraag@voedselbanktwenterand.n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N114"/>
  <sheetViews>
    <sheetView showGridLines="0" tabSelected="1" zoomScaleNormal="100" workbookViewId="0">
      <selection activeCell="G9" sqref="G9:H9"/>
    </sheetView>
  </sheetViews>
  <sheetFormatPr defaultColWidth="8.85546875" defaultRowHeight="12.75"/>
  <cols>
    <col min="1" max="2" width="9.140625" customWidth="1"/>
    <col min="3" max="3" width="9" customWidth="1"/>
    <col min="4" max="4" width="26.28515625" customWidth="1"/>
    <col min="5" max="5" width="6.42578125" customWidth="1"/>
    <col min="6" max="6" width="14.85546875" customWidth="1"/>
    <col min="7" max="7" width="3" customWidth="1"/>
    <col min="8" max="8" width="16.7109375" customWidth="1"/>
    <col min="9" max="9" width="1.42578125" customWidth="1"/>
    <col min="10" max="12" width="9.140625" customWidth="1"/>
    <col min="13" max="13" width="0.28515625" customWidth="1"/>
  </cols>
  <sheetData>
    <row r="1" spans="1:9" ht="23.25" customHeight="1">
      <c r="A1" s="87" t="s">
        <v>114</v>
      </c>
      <c r="B1" s="80"/>
      <c r="C1" s="80"/>
      <c r="D1" s="153" t="s">
        <v>103</v>
      </c>
      <c r="E1" s="153"/>
      <c r="F1" s="153"/>
      <c r="G1" s="153"/>
      <c r="H1" s="153"/>
      <c r="I1" s="80"/>
    </row>
    <row r="2" spans="1:9" ht="17.25" customHeight="1">
      <c r="A2" s="79"/>
      <c r="B2" s="80"/>
      <c r="C2" s="80"/>
      <c r="D2" s="81">
        <f ca="1">TODAY()</f>
        <v>46000</v>
      </c>
      <c r="E2" s="82"/>
      <c r="F2" s="83" t="s">
        <v>102</v>
      </c>
      <c r="G2" s="177">
        <v>46023</v>
      </c>
      <c r="H2" s="178"/>
      <c r="I2" s="80"/>
    </row>
    <row r="3" spans="1:9" ht="3.75" customHeight="1">
      <c r="A3" s="79"/>
      <c r="B3" s="80"/>
      <c r="C3" s="80"/>
      <c r="D3" s="80"/>
      <c r="E3" s="82"/>
      <c r="F3" s="79"/>
      <c r="G3" s="84"/>
      <c r="H3" s="79"/>
      <c r="I3" s="80"/>
    </row>
    <row r="4" spans="1:9" ht="17.25" customHeight="1">
      <c r="A4" s="80"/>
      <c r="B4" s="80"/>
      <c r="C4" s="80"/>
      <c r="D4" s="85" t="s">
        <v>62</v>
      </c>
      <c r="E4" s="80"/>
      <c r="F4" s="86" t="s">
        <v>82</v>
      </c>
      <c r="G4" s="190"/>
      <c r="H4" s="191"/>
      <c r="I4" s="80"/>
    </row>
    <row r="5" spans="1:9" ht="3.75" customHeight="1">
      <c r="A5" s="80"/>
      <c r="B5" s="80"/>
      <c r="C5" s="80"/>
      <c r="D5" s="80"/>
      <c r="E5" s="82"/>
      <c r="F5" s="79"/>
      <c r="G5" s="84"/>
      <c r="H5" s="79"/>
      <c r="I5" s="80"/>
    </row>
    <row r="6" spans="1:9" ht="16.5" customHeight="1">
      <c r="A6" s="198" t="s">
        <v>144</v>
      </c>
      <c r="B6" s="199"/>
      <c r="C6" s="80"/>
      <c r="D6" s="156"/>
      <c r="E6" s="157"/>
      <c r="F6" s="86" t="s">
        <v>68</v>
      </c>
      <c r="G6" s="156"/>
      <c r="H6" s="157"/>
      <c r="I6" s="80"/>
    </row>
    <row r="7" spans="1:9" s="6" customFormat="1" ht="30" customHeight="1">
      <c r="A7" s="168" t="s">
        <v>70</v>
      </c>
      <c r="B7" s="168"/>
      <c r="C7" s="168"/>
      <c r="D7" s="168"/>
      <c r="E7" s="168"/>
      <c r="F7" s="168"/>
      <c r="G7" s="168"/>
      <c r="H7" s="168"/>
      <c r="I7" s="168"/>
    </row>
    <row r="8" spans="1:9" ht="18" customHeight="1">
      <c r="A8" s="6"/>
      <c r="B8" s="6"/>
      <c r="C8" s="6"/>
      <c r="D8" s="7"/>
      <c r="E8" s="6"/>
      <c r="F8" s="6"/>
      <c r="G8" s="6"/>
      <c r="H8" s="6"/>
    </row>
    <row r="9" spans="1:9" ht="18.75" customHeight="1">
      <c r="A9" s="7" t="s">
        <v>14</v>
      </c>
      <c r="B9" s="6"/>
      <c r="C9" s="6"/>
      <c r="D9" s="6"/>
      <c r="E9" s="6"/>
      <c r="F9" s="3" t="s">
        <v>0</v>
      </c>
      <c r="G9" s="184"/>
      <c r="H9" s="185"/>
    </row>
    <row r="10" spans="1:9" ht="18.75" customHeight="1">
      <c r="A10" s="13" t="s">
        <v>22</v>
      </c>
      <c r="B10" s="4" t="s">
        <v>28</v>
      </c>
      <c r="C10" s="5"/>
      <c r="D10" s="5"/>
      <c r="E10" s="29"/>
      <c r="F10" s="200" t="s">
        <v>69</v>
      </c>
      <c r="G10" s="5"/>
      <c r="H10" s="6"/>
    </row>
    <row r="11" spans="1:9" ht="13.5" thickBot="1">
      <c r="A11" s="154"/>
      <c r="B11" s="155"/>
      <c r="C11" s="155"/>
      <c r="D11" s="189" t="s">
        <v>81</v>
      </c>
      <c r="E11" s="189"/>
      <c r="F11" s="189"/>
      <c r="G11" s="189"/>
      <c r="H11" s="189"/>
    </row>
    <row r="12" spans="1:9" ht="16.5" customHeight="1">
      <c r="A12" s="140" t="s">
        <v>63</v>
      </c>
      <c r="B12" s="140"/>
      <c r="C12" s="144"/>
      <c r="D12" s="158"/>
      <c r="E12" s="159"/>
      <c r="F12" s="42" t="s">
        <v>65</v>
      </c>
      <c r="G12" s="164"/>
      <c r="H12" s="165"/>
    </row>
    <row r="13" spans="1:9" ht="16.5" customHeight="1">
      <c r="A13" s="140" t="s">
        <v>32</v>
      </c>
      <c r="B13" s="140"/>
      <c r="C13" s="144"/>
      <c r="D13" s="162"/>
      <c r="E13" s="163"/>
      <c r="F13" s="41" t="s">
        <v>24</v>
      </c>
      <c r="G13" s="127"/>
      <c r="H13" s="128"/>
    </row>
    <row r="14" spans="1:9" ht="16.5" customHeight="1">
      <c r="A14" s="140" t="s">
        <v>64</v>
      </c>
      <c r="B14" s="140"/>
      <c r="C14" s="144"/>
      <c r="D14" s="166"/>
      <c r="E14" s="167"/>
      <c r="F14" s="41" t="s">
        <v>66</v>
      </c>
      <c r="G14" s="127"/>
      <c r="H14" s="128"/>
    </row>
    <row r="15" spans="1:9" ht="4.5" customHeight="1">
      <c r="A15" s="6"/>
      <c r="B15" s="6"/>
      <c r="C15" s="6"/>
      <c r="D15" s="7"/>
      <c r="E15" s="6"/>
      <c r="F15" s="6"/>
      <c r="G15" s="6"/>
      <c r="H15" s="6"/>
    </row>
    <row r="16" spans="1:9" ht="16.5" customHeight="1">
      <c r="A16" s="140" t="s">
        <v>13</v>
      </c>
      <c r="B16" s="140"/>
      <c r="C16" s="145"/>
      <c r="D16" s="32"/>
      <c r="E16" s="149" t="s">
        <v>83</v>
      </c>
      <c r="F16" s="150"/>
      <c r="G16" s="150"/>
      <c r="H16" s="151"/>
    </row>
    <row r="17" spans="1:8" ht="16.5" customHeight="1">
      <c r="A17" s="8"/>
      <c r="B17" s="8"/>
      <c r="C17" s="43" t="s">
        <v>84</v>
      </c>
      <c r="D17" s="31"/>
      <c r="E17" s="134" t="s">
        <v>7</v>
      </c>
      <c r="F17" s="135"/>
      <c r="G17" s="135"/>
      <c r="H17" s="136"/>
    </row>
    <row r="18" spans="1:8" ht="4.5" customHeight="1">
      <c r="A18" s="6"/>
      <c r="B18" s="6"/>
      <c r="C18" s="6"/>
      <c r="D18" s="7"/>
      <c r="E18" s="6"/>
      <c r="F18" s="6"/>
      <c r="G18" s="6"/>
      <c r="H18" s="6"/>
    </row>
    <row r="19" spans="1:8" ht="16.5" customHeight="1">
      <c r="A19" s="140" t="s">
        <v>79</v>
      </c>
      <c r="B19" s="140"/>
      <c r="C19" s="141"/>
      <c r="D19" s="142"/>
      <c r="E19" s="143"/>
      <c r="F19" s="37" t="s">
        <v>65</v>
      </c>
      <c r="G19" s="160"/>
      <c r="H19" s="161"/>
    </row>
    <row r="20" spans="1:8" ht="16.5" customHeight="1">
      <c r="A20" s="140" t="s">
        <v>80</v>
      </c>
      <c r="B20" s="140"/>
      <c r="C20" s="141"/>
      <c r="D20" s="162"/>
      <c r="E20" s="163"/>
      <c r="F20" s="41" t="s">
        <v>24</v>
      </c>
      <c r="G20" s="148"/>
      <c r="H20" s="148"/>
    </row>
    <row r="21" spans="1:8" ht="4.5" customHeight="1">
      <c r="A21" s="6"/>
      <c r="B21" s="6"/>
      <c r="C21" s="6"/>
      <c r="D21" s="7"/>
      <c r="E21" s="6"/>
      <c r="F21" s="6"/>
      <c r="G21" s="6"/>
      <c r="H21" s="6"/>
    </row>
    <row r="22" spans="1:8" ht="16.5" customHeight="1">
      <c r="A22" s="129" t="s">
        <v>1</v>
      </c>
      <c r="B22" s="129"/>
      <c r="C22" s="130"/>
      <c r="D22" s="187"/>
      <c r="E22" s="188"/>
      <c r="F22" s="188"/>
      <c r="G22" s="188"/>
      <c r="H22" s="148"/>
    </row>
    <row r="23" spans="1:8" ht="16.5" customHeight="1">
      <c r="A23" s="129" t="s">
        <v>2</v>
      </c>
      <c r="B23" s="129"/>
      <c r="C23" s="130"/>
      <c r="D23" s="187"/>
      <c r="E23" s="188"/>
      <c r="F23" s="188"/>
      <c r="G23" s="188"/>
      <c r="H23" s="148"/>
    </row>
    <row r="24" spans="1:8" ht="16.5" customHeight="1">
      <c r="A24" s="129" t="s">
        <v>5</v>
      </c>
      <c r="B24" s="129"/>
      <c r="C24" s="130"/>
      <c r="D24" s="137"/>
      <c r="E24" s="138"/>
      <c r="F24" s="138"/>
      <c r="G24" s="138"/>
      <c r="H24" s="139"/>
    </row>
    <row r="25" spans="1:8" ht="16.5" customHeight="1">
      <c r="A25" s="8"/>
      <c r="B25" s="8"/>
      <c r="C25" s="9" t="s">
        <v>4</v>
      </c>
      <c r="D25" s="131"/>
      <c r="E25" s="132"/>
      <c r="F25" s="132"/>
      <c r="G25" s="132"/>
      <c r="H25" s="133"/>
    </row>
    <row r="26" spans="1:8" ht="4.5" customHeight="1">
      <c r="A26" s="6"/>
      <c r="B26" s="6"/>
      <c r="C26" s="6"/>
      <c r="D26" s="7"/>
      <c r="E26" s="6"/>
      <c r="F26" s="6"/>
      <c r="G26" s="6"/>
      <c r="H26" s="6"/>
    </row>
    <row r="27" spans="1:8" ht="16.5" customHeight="1">
      <c r="A27" s="140" t="s">
        <v>12</v>
      </c>
      <c r="B27" s="140"/>
      <c r="C27" s="145"/>
      <c r="D27" s="33" t="s">
        <v>29</v>
      </c>
      <c r="E27" s="45" t="s">
        <v>99</v>
      </c>
      <c r="F27" s="179" t="s">
        <v>137</v>
      </c>
      <c r="G27" s="180"/>
      <c r="H27" s="89" t="s">
        <v>138</v>
      </c>
    </row>
    <row r="28" spans="1:8" ht="16.5" customHeight="1">
      <c r="A28" s="140" t="s">
        <v>15</v>
      </c>
      <c r="B28" s="140"/>
      <c r="C28" s="145"/>
      <c r="D28" s="30"/>
      <c r="E28" s="44"/>
      <c r="F28" s="146"/>
      <c r="G28" s="147"/>
      <c r="H28" s="46" t="str">
        <f>IF(D28&lt;&gt;"",DATEDIF(F28,$D$2,"Y"),"")</f>
        <v/>
      </c>
    </row>
    <row r="29" spans="1:8" ht="16.5" customHeight="1">
      <c r="A29" s="140" t="s">
        <v>16</v>
      </c>
      <c r="B29" s="140"/>
      <c r="C29" s="145"/>
      <c r="D29" s="30"/>
      <c r="E29" s="44"/>
      <c r="F29" s="146"/>
      <c r="G29" s="147"/>
      <c r="H29" s="46" t="str">
        <f t="shared" ref="H29:H37" si="0">IF(D29&lt;&gt;"",DATEDIF(F29,$D$2,"Y"),"")</f>
        <v/>
      </c>
    </row>
    <row r="30" spans="1:8" ht="16.5" customHeight="1">
      <c r="A30" s="140" t="s">
        <v>17</v>
      </c>
      <c r="B30" s="140"/>
      <c r="C30" s="145"/>
      <c r="D30" s="30"/>
      <c r="E30" s="44"/>
      <c r="F30" s="146"/>
      <c r="G30" s="147"/>
      <c r="H30" s="46" t="str">
        <f t="shared" si="0"/>
        <v/>
      </c>
    </row>
    <row r="31" spans="1:8" ht="16.5" customHeight="1">
      <c r="A31" s="140" t="s">
        <v>18</v>
      </c>
      <c r="B31" s="140"/>
      <c r="C31" s="145"/>
      <c r="D31" s="30"/>
      <c r="E31" s="44"/>
      <c r="F31" s="146"/>
      <c r="G31" s="147"/>
      <c r="H31" s="46" t="str">
        <f t="shared" si="0"/>
        <v/>
      </c>
    </row>
    <row r="32" spans="1:8" ht="16.5" customHeight="1">
      <c r="A32" s="140" t="s">
        <v>19</v>
      </c>
      <c r="B32" s="140"/>
      <c r="C32" s="145"/>
      <c r="D32" s="30"/>
      <c r="E32" s="44"/>
      <c r="F32" s="77"/>
      <c r="G32" s="78"/>
      <c r="H32" s="46" t="str">
        <f t="shared" ref="H32:H33" si="1">IF(D32&lt;&gt;"",DATEDIF(F32,$D$2,"Y"),"")</f>
        <v/>
      </c>
    </row>
    <row r="33" spans="1:8" ht="16.5" customHeight="1">
      <c r="A33" s="140" t="s">
        <v>20</v>
      </c>
      <c r="B33" s="140"/>
      <c r="C33" s="145"/>
      <c r="D33" s="30"/>
      <c r="E33" s="44"/>
      <c r="F33" s="146"/>
      <c r="G33" s="147"/>
      <c r="H33" s="46" t="str">
        <f t="shared" si="1"/>
        <v/>
      </c>
    </row>
    <row r="34" spans="1:8" ht="16.5" customHeight="1">
      <c r="A34" s="140" t="s">
        <v>21</v>
      </c>
      <c r="B34" s="140"/>
      <c r="C34" s="145"/>
      <c r="D34" s="30"/>
      <c r="E34" s="44"/>
      <c r="F34" s="146"/>
      <c r="G34" s="147"/>
      <c r="H34" s="46" t="str">
        <f t="shared" si="0"/>
        <v/>
      </c>
    </row>
    <row r="35" spans="1:8" ht="16.5" customHeight="1">
      <c r="A35" s="140" t="s">
        <v>96</v>
      </c>
      <c r="B35" s="140"/>
      <c r="C35" s="145"/>
      <c r="D35" s="30"/>
      <c r="E35" s="44"/>
      <c r="F35" s="146"/>
      <c r="G35" s="147"/>
      <c r="H35" s="46" t="str">
        <f t="shared" si="0"/>
        <v/>
      </c>
    </row>
    <row r="36" spans="1:8" ht="16.5" customHeight="1">
      <c r="A36" s="140" t="s">
        <v>97</v>
      </c>
      <c r="B36" s="140"/>
      <c r="C36" s="145"/>
      <c r="D36" s="30"/>
      <c r="E36" s="44"/>
      <c r="F36" s="146"/>
      <c r="G36" s="147"/>
      <c r="H36" s="46" t="str">
        <f t="shared" si="0"/>
        <v/>
      </c>
    </row>
    <row r="37" spans="1:8" ht="16.5" customHeight="1">
      <c r="A37" s="140" t="s">
        <v>98</v>
      </c>
      <c r="B37" s="140"/>
      <c r="C37" s="145"/>
      <c r="D37" s="30"/>
      <c r="E37" s="44"/>
      <c r="F37" s="146"/>
      <c r="G37" s="147"/>
      <c r="H37" s="46" t="str">
        <f t="shared" si="0"/>
        <v/>
      </c>
    </row>
    <row r="38" spans="1:8" ht="22.5" customHeight="1">
      <c r="A38" s="154"/>
      <c r="B38" s="154"/>
      <c r="C38" s="154"/>
      <c r="D38" s="186" t="s">
        <v>23</v>
      </c>
      <c r="E38" s="186"/>
      <c r="F38" s="186"/>
      <c r="G38" s="186"/>
      <c r="H38" s="186"/>
    </row>
    <row r="39" spans="1:8" ht="16.5" customHeight="1">
      <c r="A39" s="140" t="s">
        <v>67</v>
      </c>
      <c r="B39" s="140"/>
      <c r="C39" s="145"/>
      <c r="D39" s="169"/>
      <c r="E39" s="170"/>
      <c r="F39" s="170"/>
      <c r="G39" s="170"/>
      <c r="H39" s="171"/>
    </row>
    <row r="40" spans="1:8" ht="16.5" customHeight="1">
      <c r="A40" s="129" t="s">
        <v>1</v>
      </c>
      <c r="B40" s="129"/>
      <c r="C40" s="152"/>
      <c r="D40" s="169"/>
      <c r="E40" s="170"/>
      <c r="F40" s="170"/>
      <c r="G40" s="170"/>
      <c r="H40" s="171"/>
    </row>
    <row r="41" spans="1:8" ht="16.5" customHeight="1">
      <c r="A41" s="129" t="s">
        <v>2</v>
      </c>
      <c r="B41" s="129"/>
      <c r="C41" s="152"/>
      <c r="D41" s="169"/>
      <c r="E41" s="170"/>
      <c r="F41" s="170"/>
      <c r="G41" s="170"/>
      <c r="H41" s="171"/>
    </row>
    <row r="42" spans="1:8" ht="16.5" customHeight="1">
      <c r="A42" s="129" t="s">
        <v>3</v>
      </c>
      <c r="B42" s="129"/>
      <c r="C42" s="152"/>
      <c r="D42" s="169"/>
      <c r="E42" s="170"/>
      <c r="F42" s="170"/>
      <c r="G42" s="170"/>
      <c r="H42" s="171"/>
    </row>
    <row r="43" spans="1:8" ht="16.5" customHeight="1">
      <c r="A43" s="129" t="s">
        <v>5</v>
      </c>
      <c r="B43" s="129"/>
      <c r="C43" s="152"/>
      <c r="D43" s="169"/>
      <c r="E43" s="170"/>
      <c r="F43" s="170"/>
      <c r="G43" s="170"/>
      <c r="H43" s="171"/>
    </row>
    <row r="44" spans="1:8" ht="16.5" customHeight="1">
      <c r="A44" s="129" t="s">
        <v>4</v>
      </c>
      <c r="B44" s="129"/>
      <c r="C44" s="152"/>
      <c r="D44" s="169"/>
      <c r="E44" s="170"/>
      <c r="F44" s="170"/>
      <c r="G44" s="170"/>
      <c r="H44" s="171"/>
    </row>
    <row r="45" spans="1:8">
      <c r="A45" s="39" t="s">
        <v>6</v>
      </c>
      <c r="B45" s="39"/>
      <c r="C45" s="39"/>
      <c r="D45" s="39"/>
      <c r="E45" s="39"/>
      <c r="F45" s="39"/>
      <c r="G45" s="39"/>
      <c r="H45" s="39"/>
    </row>
    <row r="46" spans="1:8" ht="169.5" customHeight="1">
      <c r="A46" s="181"/>
      <c r="B46" s="182"/>
      <c r="C46" s="182"/>
      <c r="D46" s="182"/>
      <c r="E46" s="182"/>
      <c r="F46" s="182"/>
      <c r="G46" s="182"/>
      <c r="H46" s="183"/>
    </row>
    <row r="47" spans="1:8" ht="22.5" customHeight="1">
      <c r="A47" s="10"/>
      <c r="B47" s="10"/>
      <c r="C47" s="10"/>
      <c r="D47" s="10"/>
      <c r="E47" s="5"/>
    </row>
    <row r="48" spans="1:8" ht="63" customHeight="1">
      <c r="A48" s="88" t="s">
        <v>115</v>
      </c>
      <c r="B48" s="76"/>
      <c r="C48" s="192" t="s">
        <v>136</v>
      </c>
      <c r="D48" s="192"/>
      <c r="E48" s="192"/>
      <c r="F48" s="192"/>
      <c r="G48" s="192"/>
      <c r="H48" s="192"/>
    </row>
    <row r="49" spans="1:14" ht="15.75">
      <c r="A49" s="126" t="s">
        <v>85</v>
      </c>
      <c r="B49" s="126"/>
      <c r="C49" s="126"/>
      <c r="D49" s="126"/>
      <c r="E49" s="126"/>
      <c r="F49" s="126"/>
      <c r="G49" s="126"/>
      <c r="H49" s="126"/>
      <c r="I49" s="2"/>
      <c r="J49" s="2"/>
      <c r="K49" s="2"/>
      <c r="L49" s="2"/>
      <c r="M49" s="2"/>
      <c r="N49" s="2"/>
    </row>
    <row r="50" spans="1:14" ht="6" customHeight="1">
      <c r="A50" s="10"/>
      <c r="B50" s="10"/>
      <c r="C50" s="10"/>
      <c r="D50" s="10"/>
      <c r="E50" s="5"/>
    </row>
    <row r="51" spans="1:14" ht="15.75">
      <c r="B51" s="21" t="s">
        <v>47</v>
      </c>
      <c r="C51" s="22"/>
      <c r="D51" s="12" t="s">
        <v>31</v>
      </c>
      <c r="E51" s="5"/>
    </row>
    <row r="52" spans="1:14" ht="6" customHeight="1">
      <c r="A52" s="10"/>
      <c r="B52" s="10"/>
      <c r="C52" s="10"/>
      <c r="D52" s="10"/>
      <c r="E52" s="5"/>
    </row>
    <row r="53" spans="1:14" ht="15">
      <c r="A53" s="113" t="s">
        <v>51</v>
      </c>
      <c r="B53" s="113"/>
      <c r="C53" s="113"/>
      <c r="D53" s="113"/>
      <c r="F53" s="14"/>
      <c r="G53" s="40"/>
    </row>
    <row r="54" spans="1:14" ht="12" customHeight="1"/>
    <row r="55" spans="1:14" ht="15">
      <c r="A55" s="113" t="s">
        <v>30</v>
      </c>
      <c r="B55" s="113"/>
      <c r="C55" s="113"/>
      <c r="D55" s="113"/>
      <c r="F55" s="14"/>
      <c r="G55" s="125"/>
      <c r="H55" s="121"/>
    </row>
    <row r="56" spans="1:14" ht="12" customHeight="1"/>
    <row r="57" spans="1:14" ht="15">
      <c r="A57" s="113" t="s">
        <v>34</v>
      </c>
      <c r="B57" s="113"/>
      <c r="C57" s="113"/>
      <c r="D57" s="113"/>
      <c r="F57" s="14"/>
      <c r="G57" s="125"/>
      <c r="H57" s="121"/>
    </row>
    <row r="58" spans="1:14" ht="12" customHeight="1"/>
    <row r="59" spans="1:14" ht="15">
      <c r="A59" s="113" t="s">
        <v>33</v>
      </c>
      <c r="B59" s="113"/>
      <c r="C59" s="113"/>
      <c r="D59" s="113"/>
      <c r="F59" s="14"/>
      <c r="G59" s="125"/>
      <c r="H59" s="121"/>
    </row>
    <row r="60" spans="1:14" ht="12" customHeight="1"/>
    <row r="61" spans="1:14" ht="15">
      <c r="A61" s="113" t="s">
        <v>104</v>
      </c>
      <c r="B61" s="113"/>
      <c r="C61" s="113"/>
      <c r="D61" s="113"/>
      <c r="F61" s="14">
        <f>IF('Criteria en bedragen'!I30&lt;&gt;"",'Criteria en bedragen'!H30*300,"")</f>
        <v>0</v>
      </c>
      <c r="G61" s="175" t="s">
        <v>105</v>
      </c>
      <c r="H61" s="176"/>
    </row>
    <row r="62" spans="1:14" ht="12" customHeight="1"/>
    <row r="63" spans="1:14" ht="12" customHeight="1">
      <c r="A63" s="113" t="s">
        <v>106</v>
      </c>
      <c r="B63" s="115"/>
      <c r="C63" s="115"/>
      <c r="D63" s="115"/>
      <c r="E63" s="115"/>
      <c r="F63" s="115"/>
      <c r="G63" s="115"/>
      <c r="H63" s="115"/>
    </row>
    <row r="64" spans="1:14" ht="15">
      <c r="A64" s="118"/>
      <c r="B64" s="119"/>
      <c r="C64" s="119"/>
      <c r="D64" s="120"/>
      <c r="F64" s="1"/>
      <c r="G64" s="125"/>
      <c r="H64" s="121"/>
    </row>
    <row r="66" spans="1:8" ht="15">
      <c r="A66" s="118"/>
      <c r="B66" s="119"/>
      <c r="C66" s="119"/>
      <c r="D66" s="120"/>
      <c r="F66" s="1"/>
      <c r="G66" s="125"/>
      <c r="H66" s="121"/>
    </row>
    <row r="67" spans="1:8" ht="15.75">
      <c r="A67" s="10"/>
      <c r="B67" s="10"/>
      <c r="C67" s="10"/>
      <c r="D67" s="10"/>
      <c r="E67" s="5"/>
    </row>
    <row r="68" spans="1:8" ht="15.75">
      <c r="B68" s="21" t="s">
        <v>48</v>
      </c>
      <c r="C68" s="22"/>
      <c r="D68" s="12" t="s">
        <v>31</v>
      </c>
      <c r="E68" s="5"/>
    </row>
    <row r="69" spans="1:8" ht="6" customHeight="1">
      <c r="A69" s="10"/>
      <c r="B69" s="10"/>
      <c r="C69" s="10"/>
      <c r="D69" s="10"/>
      <c r="E69" s="5"/>
    </row>
    <row r="70" spans="1:8" ht="15">
      <c r="A70" s="113" t="s">
        <v>45</v>
      </c>
      <c r="B70" s="113"/>
      <c r="C70" s="113"/>
      <c r="D70" s="113"/>
      <c r="F70" s="27" t="s">
        <v>39</v>
      </c>
      <c r="G70" s="23"/>
      <c r="H70" s="47">
        <f>'Criteria en bedragen'!I31</f>
        <v>175</v>
      </c>
    </row>
    <row r="71" spans="1:8">
      <c r="D71" s="35" t="s">
        <v>74</v>
      </c>
      <c r="E71" s="26"/>
      <c r="F71" s="26"/>
      <c r="G71" s="26"/>
      <c r="H71" s="19"/>
    </row>
    <row r="72" spans="1:8" ht="15">
      <c r="A72" s="113" t="s">
        <v>88</v>
      </c>
      <c r="B72" s="113"/>
      <c r="C72" s="113"/>
      <c r="D72" s="113"/>
      <c r="E72" s="26"/>
      <c r="F72" s="26"/>
      <c r="G72" s="26"/>
      <c r="H72" s="47">
        <f>'Criteria en bedragen'!E46</f>
        <v>60</v>
      </c>
    </row>
    <row r="73" spans="1:8">
      <c r="D73" s="35" t="s">
        <v>101</v>
      </c>
      <c r="E73" s="26"/>
      <c r="F73" s="26"/>
      <c r="H73" s="19"/>
    </row>
    <row r="74" spans="1:8" ht="15">
      <c r="A74" s="113" t="s">
        <v>139</v>
      </c>
      <c r="B74" s="113"/>
      <c r="C74" s="113"/>
      <c r="D74" s="113"/>
      <c r="E74" s="26"/>
      <c r="F74" s="26"/>
      <c r="G74" s="26"/>
      <c r="H74" s="47">
        <f>'Criteria en bedragen'!E53</f>
        <v>31</v>
      </c>
    </row>
    <row r="75" spans="1:8">
      <c r="D75" s="35" t="s">
        <v>140</v>
      </c>
      <c r="E75" s="26"/>
      <c r="F75" s="26"/>
      <c r="G75" s="26"/>
      <c r="H75" s="19"/>
    </row>
    <row r="76" spans="1:8" ht="15">
      <c r="A76" s="113" t="s">
        <v>44</v>
      </c>
      <c r="B76" s="113"/>
      <c r="C76" s="113"/>
      <c r="D76" s="113"/>
      <c r="E76" s="115"/>
      <c r="F76" s="121"/>
      <c r="G76" s="122"/>
      <c r="H76" s="14"/>
    </row>
    <row r="77" spans="1:8" ht="9" customHeight="1"/>
    <row r="78" spans="1:8" ht="15">
      <c r="A78" s="113" t="s">
        <v>43</v>
      </c>
      <c r="B78" s="113"/>
      <c r="C78" s="113"/>
      <c r="D78" s="113"/>
      <c r="E78" s="115"/>
      <c r="F78" s="121"/>
      <c r="G78" s="122"/>
      <c r="H78" s="14"/>
    </row>
    <row r="79" spans="1:8" ht="9" customHeight="1"/>
    <row r="80" spans="1:8" ht="15">
      <c r="A80" s="113" t="s">
        <v>42</v>
      </c>
      <c r="B80" s="113"/>
      <c r="C80" s="113"/>
      <c r="D80" s="113"/>
      <c r="E80" s="115"/>
      <c r="F80" s="121"/>
      <c r="G80" s="122"/>
      <c r="H80" s="14"/>
    </row>
    <row r="81" spans="1:8" ht="9" customHeight="1"/>
    <row r="82" spans="1:8" ht="15">
      <c r="A82" s="113" t="s">
        <v>35</v>
      </c>
      <c r="B82" s="113"/>
      <c r="C82" s="113"/>
      <c r="D82" s="113"/>
      <c r="E82" s="115"/>
      <c r="F82" s="121"/>
      <c r="G82" s="122"/>
      <c r="H82" s="14"/>
    </row>
    <row r="83" spans="1:8" ht="9" customHeight="1">
      <c r="A83" s="113"/>
      <c r="B83" s="113"/>
      <c r="C83" s="113"/>
      <c r="D83" s="113"/>
    </row>
    <row r="84" spans="1:8" ht="15">
      <c r="A84" s="113" t="s">
        <v>73</v>
      </c>
      <c r="B84" s="113"/>
      <c r="C84" s="113"/>
      <c r="D84" s="113"/>
      <c r="E84" s="121"/>
      <c r="F84" s="121"/>
      <c r="G84" s="122"/>
      <c r="H84" s="1"/>
    </row>
    <row r="85" spans="1:8" ht="9" customHeight="1"/>
    <row r="86" spans="1:8" ht="15">
      <c r="D86" s="15" t="s">
        <v>75</v>
      </c>
      <c r="H86" s="1"/>
    </row>
    <row r="87" spans="1:8" ht="9" customHeight="1"/>
    <row r="88" spans="1:8" ht="15">
      <c r="A88" s="113" t="s">
        <v>41</v>
      </c>
      <c r="B88" s="113"/>
      <c r="C88" s="113"/>
      <c r="D88" s="113"/>
      <c r="E88" s="121"/>
      <c r="F88" s="121"/>
      <c r="G88" s="122"/>
      <c r="H88" s="1"/>
    </row>
    <row r="89" spans="1:8" ht="9" customHeight="1"/>
    <row r="90" spans="1:8" ht="15">
      <c r="A90" s="113" t="s">
        <v>46</v>
      </c>
      <c r="B90" s="113"/>
      <c r="C90" s="113"/>
      <c r="D90" s="113"/>
      <c r="E90" s="121"/>
      <c r="F90" s="121"/>
      <c r="G90" s="122"/>
      <c r="H90" s="1"/>
    </row>
    <row r="91" spans="1:8" ht="15">
      <c r="A91" s="15"/>
      <c r="B91" s="20"/>
      <c r="C91" s="20"/>
      <c r="E91" s="24" t="s">
        <v>49</v>
      </c>
      <c r="F91" s="1"/>
    </row>
    <row r="92" spans="1:8" ht="15" customHeight="1">
      <c r="E92" s="24" t="s">
        <v>50</v>
      </c>
      <c r="F92" s="25"/>
    </row>
    <row r="93" spans="1:8" ht="9" customHeight="1"/>
    <row r="94" spans="1:8" ht="15" customHeight="1">
      <c r="A94" s="113" t="s">
        <v>78</v>
      </c>
      <c r="B94" s="113"/>
      <c r="C94" s="113"/>
      <c r="D94" s="113"/>
      <c r="F94" s="123" t="s">
        <v>37</v>
      </c>
      <c r="G94" s="124"/>
      <c r="H94" s="14"/>
    </row>
    <row r="95" spans="1:8" ht="9" customHeight="1"/>
    <row r="96" spans="1:8" ht="15" customHeight="1">
      <c r="A96" s="113" t="s">
        <v>71</v>
      </c>
      <c r="B96" s="113"/>
      <c r="C96" s="113"/>
      <c r="D96" s="113"/>
      <c r="F96" s="123" t="s">
        <v>37</v>
      </c>
      <c r="G96" s="124"/>
      <c r="H96" s="14"/>
    </row>
    <row r="97" spans="1:13" ht="9" customHeight="1"/>
    <row r="98" spans="1:13">
      <c r="A98" s="113" t="s">
        <v>72</v>
      </c>
      <c r="B98" s="113"/>
      <c r="C98" s="113"/>
      <c r="D98" s="113"/>
      <c r="E98" s="115"/>
      <c r="F98" s="121"/>
      <c r="G98" s="121"/>
      <c r="H98" s="121"/>
    </row>
    <row r="99" spans="1:13" ht="15">
      <c r="A99" s="118"/>
      <c r="B99" s="119"/>
      <c r="C99" s="119"/>
      <c r="D99" s="120"/>
      <c r="E99" s="20"/>
      <c r="H99" s="1"/>
    </row>
    <row r="100" spans="1:13" ht="9" customHeight="1"/>
    <row r="101" spans="1:13" ht="15">
      <c r="A101" s="118"/>
      <c r="B101" s="119"/>
      <c r="C101" s="119"/>
      <c r="D101" s="120"/>
      <c r="E101" s="121"/>
      <c r="F101" s="121"/>
      <c r="G101" s="122"/>
      <c r="H101" s="1"/>
    </row>
    <row r="102" spans="1:13" ht="9" customHeight="1"/>
    <row r="103" spans="1:13" ht="15">
      <c r="A103" s="118"/>
      <c r="B103" s="119"/>
      <c r="C103" s="119"/>
      <c r="D103" s="120"/>
      <c r="E103" s="121"/>
      <c r="F103" s="121"/>
      <c r="G103" s="122"/>
      <c r="H103" s="1"/>
    </row>
    <row r="104" spans="1:13" ht="9" customHeight="1" thickBot="1">
      <c r="A104" s="20"/>
    </row>
    <row r="105" spans="1:13" ht="9" customHeight="1" thickTop="1">
      <c r="A105" s="38"/>
      <c r="B105" s="38"/>
      <c r="C105" s="38"/>
      <c r="D105" s="38"/>
      <c r="E105" s="38"/>
      <c r="F105" s="38"/>
      <c r="G105" s="38"/>
      <c r="H105" s="38"/>
      <c r="J105" s="28"/>
    </row>
    <row r="106" spans="1:13" ht="15">
      <c r="A106" s="113" t="s">
        <v>8</v>
      </c>
      <c r="B106" s="113"/>
      <c r="C106" s="113"/>
      <c r="D106" s="113"/>
      <c r="E106" s="3" t="s">
        <v>26</v>
      </c>
      <c r="F106" s="74">
        <f>F53+F55+F57+F59+F61+F64+F66</f>
        <v>0</v>
      </c>
      <c r="G106" s="11" t="s">
        <v>25</v>
      </c>
      <c r="H106" s="74">
        <f>H70+H72+H74+H76+H78+H80+H82+H88+H90+H84+H86+H96+H94+H99+H101+H103</f>
        <v>266</v>
      </c>
    </row>
    <row r="107" spans="1:13" ht="9" customHeight="1"/>
    <row r="108" spans="1:13" ht="15">
      <c r="A108" s="113" t="s">
        <v>9</v>
      </c>
      <c r="B108" s="113"/>
      <c r="C108" s="113"/>
      <c r="D108" s="113"/>
      <c r="E108" s="116" t="s">
        <v>27</v>
      </c>
      <c r="F108" s="116"/>
      <c r="G108" s="117"/>
      <c r="H108" s="74">
        <f>SUM(F106,-H106)</f>
        <v>-266</v>
      </c>
    </row>
    <row r="110" spans="1:13" ht="15">
      <c r="A110" s="115" t="s">
        <v>10</v>
      </c>
      <c r="B110" s="115"/>
      <c r="C110" s="173"/>
      <c r="D110" s="174"/>
      <c r="E110" s="40"/>
      <c r="F110" s="116" t="s">
        <v>100</v>
      </c>
      <c r="G110" s="116"/>
      <c r="H110" s="74" t="str">
        <f>'Criteria en bedragen'!E7</f>
        <v/>
      </c>
    </row>
    <row r="111" spans="1:13">
      <c r="F111" s="114"/>
      <c r="G111" s="114"/>
      <c r="H111" s="114"/>
    </row>
    <row r="112" spans="1:13" ht="15">
      <c r="A112" s="115" t="s">
        <v>11</v>
      </c>
      <c r="B112" s="115"/>
      <c r="D112" s="34"/>
      <c r="F112" s="172" t="s">
        <v>76</v>
      </c>
      <c r="G112" s="172"/>
      <c r="H112" s="172"/>
      <c r="I112" s="36"/>
      <c r="J112" s="36"/>
      <c r="K112" s="36"/>
      <c r="L112" s="36"/>
      <c r="M112" s="36"/>
    </row>
    <row r="113" spans="1:8">
      <c r="A113" s="28"/>
      <c r="B113" s="28"/>
      <c r="C113" s="28"/>
      <c r="D113" s="28"/>
      <c r="E113" s="28"/>
      <c r="F113" s="28"/>
      <c r="G113" s="28"/>
      <c r="H113" s="28"/>
    </row>
    <row r="114" spans="1:8">
      <c r="A114" s="112" t="s">
        <v>77</v>
      </c>
      <c r="B114" s="112"/>
      <c r="C114" s="112"/>
      <c r="D114" s="112"/>
      <c r="E114" s="112"/>
      <c r="F114" s="112"/>
      <c r="G114" s="112"/>
      <c r="H114" s="112"/>
    </row>
  </sheetData>
  <sheetProtection sheet="1" objects="1" scenarios="1"/>
  <mergeCells count="126">
    <mergeCell ref="A53:D53"/>
    <mergeCell ref="D43:H43"/>
    <mergeCell ref="D44:H44"/>
    <mergeCell ref="C48:H48"/>
    <mergeCell ref="D39:H39"/>
    <mergeCell ref="D40:H40"/>
    <mergeCell ref="D41:H41"/>
    <mergeCell ref="A34:C34"/>
    <mergeCell ref="A35:C35"/>
    <mergeCell ref="A36:C36"/>
    <mergeCell ref="F34:G34"/>
    <mergeCell ref="F37:G37"/>
    <mergeCell ref="G2:H2"/>
    <mergeCell ref="F27:G27"/>
    <mergeCell ref="F28:G28"/>
    <mergeCell ref="F29:G29"/>
    <mergeCell ref="F30:G30"/>
    <mergeCell ref="F31:G31"/>
    <mergeCell ref="F33:G33"/>
    <mergeCell ref="A46:H46"/>
    <mergeCell ref="A42:C42"/>
    <mergeCell ref="A44:C44"/>
    <mergeCell ref="A40:C40"/>
    <mergeCell ref="A41:C41"/>
    <mergeCell ref="A39:C39"/>
    <mergeCell ref="G6:H6"/>
    <mergeCell ref="G9:H9"/>
    <mergeCell ref="A38:C38"/>
    <mergeCell ref="D38:H38"/>
    <mergeCell ref="A12:C12"/>
    <mergeCell ref="D22:H22"/>
    <mergeCell ref="D23:H23"/>
    <mergeCell ref="D11:H11"/>
    <mergeCell ref="A27:C27"/>
    <mergeCell ref="F35:G35"/>
    <mergeCell ref="G4:H4"/>
    <mergeCell ref="E76:G76"/>
    <mergeCell ref="G66:H66"/>
    <mergeCell ref="F112:H112"/>
    <mergeCell ref="G59:H59"/>
    <mergeCell ref="C110:D110"/>
    <mergeCell ref="A99:D99"/>
    <mergeCell ref="A94:D94"/>
    <mergeCell ref="F94:G94"/>
    <mergeCell ref="A101:D101"/>
    <mergeCell ref="A72:D72"/>
    <mergeCell ref="A74:D74"/>
    <mergeCell ref="F110:G110"/>
    <mergeCell ref="E101:G101"/>
    <mergeCell ref="A83:D83"/>
    <mergeCell ref="A61:D61"/>
    <mergeCell ref="E98:H98"/>
    <mergeCell ref="E80:G80"/>
    <mergeCell ref="A66:D66"/>
    <mergeCell ref="G61:H61"/>
    <mergeCell ref="A59:D59"/>
    <mergeCell ref="E88:G88"/>
    <mergeCell ref="A70:D70"/>
    <mergeCell ref="A63:D63"/>
    <mergeCell ref="D1:H1"/>
    <mergeCell ref="A90:D90"/>
    <mergeCell ref="E90:G90"/>
    <mergeCell ref="A33:C33"/>
    <mergeCell ref="A32:C32"/>
    <mergeCell ref="A31:C31"/>
    <mergeCell ref="A11:C11"/>
    <mergeCell ref="D6:E6"/>
    <mergeCell ref="D12:E12"/>
    <mergeCell ref="G19:H19"/>
    <mergeCell ref="A20:C20"/>
    <mergeCell ref="D13:E13"/>
    <mergeCell ref="D20:E20"/>
    <mergeCell ref="G12:H12"/>
    <mergeCell ref="G14:H14"/>
    <mergeCell ref="D14:E14"/>
    <mergeCell ref="A28:C28"/>
    <mergeCell ref="A7:I7"/>
    <mergeCell ref="A76:D76"/>
    <mergeCell ref="E78:G78"/>
    <mergeCell ref="E63:H63"/>
    <mergeCell ref="A64:D64"/>
    <mergeCell ref="G64:H64"/>
    <mergeCell ref="D42:H42"/>
    <mergeCell ref="G57:H57"/>
    <mergeCell ref="A49:H49"/>
    <mergeCell ref="A55:D55"/>
    <mergeCell ref="G13:H13"/>
    <mergeCell ref="A23:C23"/>
    <mergeCell ref="D25:H25"/>
    <mergeCell ref="E17:H17"/>
    <mergeCell ref="A24:C24"/>
    <mergeCell ref="D24:H24"/>
    <mergeCell ref="A19:C19"/>
    <mergeCell ref="D19:E19"/>
    <mergeCell ref="A13:C13"/>
    <mergeCell ref="A57:D57"/>
    <mergeCell ref="A37:C37"/>
    <mergeCell ref="F36:G36"/>
    <mergeCell ref="A30:C30"/>
    <mergeCell ref="A29:C29"/>
    <mergeCell ref="G20:H20"/>
    <mergeCell ref="A14:C14"/>
    <mergeCell ref="A16:C16"/>
    <mergeCell ref="E16:H16"/>
    <mergeCell ref="A22:C22"/>
    <mergeCell ref="G55:H55"/>
    <mergeCell ref="A43:C43"/>
    <mergeCell ref="A114:H114"/>
    <mergeCell ref="A78:D78"/>
    <mergeCell ref="F111:H111"/>
    <mergeCell ref="A110:B110"/>
    <mergeCell ref="E108:G108"/>
    <mergeCell ref="A108:D108"/>
    <mergeCell ref="A98:D98"/>
    <mergeCell ref="A106:D106"/>
    <mergeCell ref="A103:D103"/>
    <mergeCell ref="E103:G103"/>
    <mergeCell ref="E82:G82"/>
    <mergeCell ref="A112:B112"/>
    <mergeCell ref="F96:G96"/>
    <mergeCell ref="A84:D84"/>
    <mergeCell ref="E84:G84"/>
    <mergeCell ref="A80:D80"/>
    <mergeCell ref="A88:D88"/>
    <mergeCell ref="A96:D96"/>
    <mergeCell ref="A82:D82"/>
  </mergeCells>
  <phoneticPr fontId="4" type="noConversion"/>
  <conditionalFormatting sqref="H108">
    <cfRule type="cellIs" dxfId="5" priority="3" operator="between">
      <formula>$H$110</formula>
      <formula>$H$110+15%*$H$110</formula>
    </cfRule>
    <cfRule type="expression" dxfId="4" priority="4">
      <formula>$H$108&lt;$H$110</formula>
    </cfRule>
    <cfRule type="expression" dxfId="3" priority="5">
      <formula>$H$108&gt;$H$110</formula>
    </cfRule>
  </conditionalFormatting>
  <hyperlinks>
    <hyperlink ref="F70" location="'Criteria en bedragen'!F13" display="KLIK voor info" xr:uid="{00000000-0004-0000-0000-000005000000}"/>
    <hyperlink ref="F10" r:id="rId1" xr:uid="{D7B2440F-4F5D-49E7-9259-FB881BF93BFF}"/>
    <hyperlink ref="F112:H112" r:id="rId2" display="KLIK voor alle info" xr:uid="{778BC54A-8766-45F2-A009-5B7145E06330}"/>
    <hyperlink ref="C48:H48" r:id="rId3" display="klik HIER voor de meest actuele criteria" xr:uid="{0AFF814E-30D1-412B-9794-8178F0B4825D}"/>
  </hyperlinks>
  <pageMargins left="0.74803149606299213" right="0.23622047244094491" top="0.39370078740157483" bottom="0.27559055118110237" header="0" footer="0.31496062992125984"/>
  <pageSetup paperSize="9" scale="88" fitToHeight="2" orientation="portrait" r:id="rId4"/>
  <headerFooter alignWithMargins="0">
    <oddFooter>&amp;C&amp;"Arial,Cursief"&amp;8Privacy statement: Stichting Manna respecteert de privacy van de door de aanvrager verstrekte gegevens.</oddFooter>
  </headerFooter>
  <ignoredErrors>
    <ignoredError sqref="F61" unlockedFormula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A1:J62"/>
  <sheetViews>
    <sheetView showGridLines="0" zoomScale="90" zoomScaleNormal="90" workbookViewId="0">
      <pane ySplit="1" topLeftCell="A2" activePane="bottomLeft" state="frozen"/>
      <selection pane="bottomLeft" activeCell="B13" sqref="B13:I13"/>
    </sheetView>
  </sheetViews>
  <sheetFormatPr defaultRowHeight="15"/>
  <cols>
    <col min="1" max="1" width="12.7109375" style="16" bestFit="1" customWidth="1"/>
    <col min="2" max="2" width="23.5703125" style="16" customWidth="1"/>
    <col min="3" max="5" width="13.5703125" style="16" customWidth="1"/>
    <col min="6" max="6" width="13.85546875" style="16" customWidth="1"/>
    <col min="7" max="7" width="12.7109375" style="16" customWidth="1"/>
    <col min="8" max="8" width="14" style="16" customWidth="1"/>
    <col min="9" max="9" width="13.85546875" style="16" customWidth="1"/>
    <col min="10" max="10" width="13.5703125" style="16" bestFit="1" customWidth="1"/>
    <col min="11" max="16384" width="9.140625" style="16"/>
  </cols>
  <sheetData>
    <row r="1" spans="1:10" ht="87.75" customHeight="1">
      <c r="A1" s="49"/>
      <c r="B1" s="49"/>
      <c r="C1" s="49"/>
      <c r="D1" s="60" t="s">
        <v>38</v>
      </c>
      <c r="E1" s="49"/>
      <c r="F1" s="63"/>
      <c r="G1" s="75" t="s">
        <v>143</v>
      </c>
      <c r="H1" s="49"/>
      <c r="I1" s="49"/>
      <c r="J1" s="49"/>
    </row>
    <row r="2" spans="1:10" s="17" customFormat="1" ht="18" customHeight="1">
      <c r="A2" s="48"/>
      <c r="B2" s="101" t="s">
        <v>130</v>
      </c>
      <c r="C2" s="56"/>
      <c r="D2" s="56"/>
      <c r="E2" s="56"/>
      <c r="F2" s="56"/>
      <c r="G2" s="56"/>
      <c r="H2" s="56"/>
      <c r="I2" s="56"/>
      <c r="J2" s="56"/>
    </row>
    <row r="3" spans="1:10" ht="18" customHeight="1">
      <c r="A3" s="49"/>
      <c r="B3" s="50" t="s">
        <v>40</v>
      </c>
      <c r="C3" s="65">
        <f>'Aanvraag Ondersteuning Manna'!F106</f>
        <v>0</v>
      </c>
      <c r="D3" s="50" t="s">
        <v>122</v>
      </c>
      <c r="E3" s="65">
        <f>'Aanvraag Ondersteuning Manna'!H106</f>
        <v>266</v>
      </c>
      <c r="F3" s="49"/>
      <c r="G3" s="195" t="s">
        <v>112</v>
      </c>
      <c r="H3" s="195"/>
      <c r="I3" s="195"/>
      <c r="J3" s="49"/>
    </row>
    <row r="4" spans="1:10" ht="18" customHeight="1" thickBot="1">
      <c r="A4" s="49"/>
      <c r="B4" s="49"/>
      <c r="C4" s="49"/>
      <c r="D4" s="49"/>
      <c r="E4" s="49"/>
      <c r="F4" s="49"/>
      <c r="G4" s="90"/>
      <c r="H4" s="91" t="str">
        <f>G27</f>
        <v>aantal ouders:</v>
      </c>
      <c r="I4" s="92">
        <f>COUNTA('Aanvraag Ondersteuning Manna'!$D$12,'Aanvraag Ondersteuning Manna'!$D$19)</f>
        <v>0</v>
      </c>
      <c r="J4" s="49"/>
    </row>
    <row r="5" spans="1:10" ht="18" customHeight="1" thickBot="1">
      <c r="A5" s="49"/>
      <c r="B5" s="50"/>
      <c r="C5" s="50"/>
      <c r="D5" s="50" t="s">
        <v>123</v>
      </c>
      <c r="E5" s="66">
        <f>C3-E3</f>
        <v>-266</v>
      </c>
      <c r="F5" s="49"/>
      <c r="G5" s="90"/>
      <c r="H5" s="91" t="str">
        <f>G28</f>
        <v>aantal kids t/m 17:</v>
      </c>
      <c r="I5" s="92">
        <f>COUNTIFS('Aanvraag Ondersteuning Manna'!$H$28:$H$37,"&lt;18")</f>
        <v>0</v>
      </c>
      <c r="J5" s="49"/>
    </row>
    <row r="6" spans="1:10" ht="18" customHeight="1" thickBot="1">
      <c r="A6" s="49"/>
      <c r="B6" s="49"/>
      <c r="C6" s="49"/>
      <c r="D6" s="49"/>
      <c r="E6" s="49"/>
      <c r="F6" s="49"/>
      <c r="G6" s="90"/>
      <c r="H6" s="91" t="str">
        <f>G29</f>
        <v>aantal kids 18 t/m 26:</v>
      </c>
      <c r="I6" s="92">
        <f>COUNTIFS('Aanvraag Ondersteuning Manna'!$H$28:$H$37,"&gt;"&amp;17,'Aanvraag Ondersteuning Manna'!$H$28:$H$37,"&lt;"&amp;27)</f>
        <v>0</v>
      </c>
      <c r="J6" s="49"/>
    </row>
    <row r="7" spans="1:10" ht="18" customHeight="1" thickBot="1">
      <c r="A7" s="49"/>
      <c r="B7" s="49"/>
      <c r="C7" s="49"/>
      <c r="D7" s="54" t="s">
        <v>124</v>
      </c>
      <c r="E7" s="66" t="str">
        <f>IFERROR(IF($I$8&lt;7,HLOOKUP($I$8,$D$14:$I$16,2,FALSE),HLOOKUP($I$8,$D$18:$I$20,2,FALSE)),"")</f>
        <v/>
      </c>
      <c r="F7" s="49"/>
      <c r="G7" s="90"/>
      <c r="H7" s="91" t="s">
        <v>110</v>
      </c>
      <c r="I7" s="92">
        <f>COUNTIFS('Aanvraag Ondersteuning Manna'!$H$28:$H$37,"&gt;26")</f>
        <v>0</v>
      </c>
      <c r="J7" s="49"/>
    </row>
    <row r="8" spans="1:10" ht="18" customHeight="1">
      <c r="A8" s="49"/>
      <c r="B8" s="102" t="s">
        <v>55</v>
      </c>
      <c r="C8" s="102"/>
      <c r="D8" s="49"/>
      <c r="E8" s="49"/>
      <c r="F8" s="49"/>
      <c r="G8" s="90"/>
      <c r="H8" s="94" t="s">
        <v>113</v>
      </c>
      <c r="I8" s="93">
        <f>SUM(I4:I7)</f>
        <v>0</v>
      </c>
      <c r="J8" s="49"/>
    </row>
    <row r="9" spans="1:10" ht="18" customHeight="1">
      <c r="A9" s="49"/>
      <c r="B9" s="49"/>
      <c r="C9" s="54"/>
      <c r="D9" s="54" t="s">
        <v>125</v>
      </c>
      <c r="E9" s="49"/>
      <c r="F9" s="49"/>
      <c r="G9" s="49"/>
      <c r="H9" s="49"/>
      <c r="I9" s="49"/>
      <c r="J9" s="56"/>
    </row>
    <row r="10" spans="1:10" ht="18" customHeight="1">
      <c r="A10" s="49"/>
      <c r="B10" s="49"/>
      <c r="C10" s="54"/>
      <c r="D10" s="54" t="s">
        <v>126</v>
      </c>
      <c r="E10" s="67">
        <v>210</v>
      </c>
      <c r="F10" s="49"/>
      <c r="G10" s="49"/>
      <c r="H10" s="49"/>
      <c r="I10" s="49"/>
      <c r="J10" s="49"/>
    </row>
    <row r="11" spans="1:10" ht="18" customHeight="1">
      <c r="A11" s="49"/>
      <c r="B11" s="49"/>
      <c r="C11" s="54"/>
      <c r="D11" s="54" t="s">
        <v>127</v>
      </c>
      <c r="E11" s="67">
        <v>125</v>
      </c>
      <c r="F11" s="49"/>
      <c r="G11" s="49"/>
      <c r="H11" s="49"/>
      <c r="I11" s="49"/>
      <c r="J11" s="49"/>
    </row>
    <row r="12" spans="1:10" ht="18" customHeight="1">
      <c r="A12" s="49"/>
      <c r="B12" s="49"/>
      <c r="C12" s="54"/>
      <c r="D12" s="54"/>
      <c r="E12" s="54"/>
      <c r="F12" s="54"/>
      <c r="G12" s="49"/>
      <c r="H12" s="49"/>
      <c r="I12" s="49"/>
      <c r="J12" s="49"/>
    </row>
    <row r="13" spans="1:10" ht="18" customHeight="1">
      <c r="A13" s="49"/>
      <c r="B13" s="197" t="s">
        <v>131</v>
      </c>
      <c r="C13" s="197"/>
      <c r="D13" s="197"/>
      <c r="E13" s="197"/>
      <c r="F13" s="197"/>
      <c r="G13" s="197"/>
      <c r="H13" s="197"/>
      <c r="I13" s="197"/>
      <c r="J13" s="49"/>
    </row>
    <row r="14" spans="1:10" ht="18" customHeight="1">
      <c r="A14" s="49"/>
      <c r="B14" s="90"/>
      <c r="C14" s="64" t="s">
        <v>36</v>
      </c>
      <c r="D14" s="70">
        <v>1</v>
      </c>
      <c r="E14" s="68">
        <v>2</v>
      </c>
      <c r="F14" s="70">
        <v>3</v>
      </c>
      <c r="G14" s="68">
        <v>4</v>
      </c>
      <c r="H14" s="70">
        <v>5</v>
      </c>
      <c r="I14" s="68">
        <v>6</v>
      </c>
      <c r="J14" s="49"/>
    </row>
    <row r="15" spans="1:10" ht="18" customHeight="1">
      <c r="A15" s="49"/>
      <c r="B15" s="90"/>
      <c r="C15" s="64" t="s">
        <v>54</v>
      </c>
      <c r="D15" s="71">
        <f t="shared" ref="D15:I15" si="0">$E$10+D14*$E$11</f>
        <v>335</v>
      </c>
      <c r="E15" s="69">
        <f t="shared" si="0"/>
        <v>460</v>
      </c>
      <c r="F15" s="71">
        <f t="shared" si="0"/>
        <v>585</v>
      </c>
      <c r="G15" s="69">
        <f t="shared" si="0"/>
        <v>710</v>
      </c>
      <c r="H15" s="71">
        <f t="shared" si="0"/>
        <v>835</v>
      </c>
      <c r="I15" s="69">
        <f t="shared" si="0"/>
        <v>960</v>
      </c>
      <c r="J15" s="49"/>
    </row>
    <row r="16" spans="1:10" ht="18" customHeight="1">
      <c r="A16" s="49"/>
      <c r="B16" s="90"/>
      <c r="C16" s="64" t="s">
        <v>86</v>
      </c>
      <c r="D16" s="71">
        <f>1.15*D15</f>
        <v>385.24999999999994</v>
      </c>
      <c r="E16" s="69">
        <f t="shared" ref="E16:I16" si="1">1.15*E15</f>
        <v>529</v>
      </c>
      <c r="F16" s="71">
        <f t="shared" si="1"/>
        <v>672.75</v>
      </c>
      <c r="G16" s="69">
        <f t="shared" si="1"/>
        <v>816.49999999999989</v>
      </c>
      <c r="H16" s="71">
        <f t="shared" si="1"/>
        <v>960.24999999999989</v>
      </c>
      <c r="I16" s="69">
        <f t="shared" si="1"/>
        <v>1104</v>
      </c>
      <c r="J16" s="49"/>
    </row>
    <row r="17" spans="1:10" ht="18" customHeight="1">
      <c r="A17" s="49"/>
      <c r="B17" s="90"/>
      <c r="C17" s="64"/>
      <c r="D17" s="71"/>
      <c r="E17" s="69"/>
      <c r="F17" s="71"/>
      <c r="G17" s="69"/>
      <c r="H17" s="71"/>
      <c r="I17" s="69"/>
      <c r="J17" s="49"/>
    </row>
    <row r="18" spans="1:10" ht="18" customHeight="1">
      <c r="A18" s="49"/>
      <c r="B18" s="90"/>
      <c r="C18" s="64" t="s">
        <v>36</v>
      </c>
      <c r="D18" s="70">
        <v>7</v>
      </c>
      <c r="E18" s="68">
        <v>8</v>
      </c>
      <c r="F18" s="70">
        <v>9</v>
      </c>
      <c r="G18" s="68">
        <v>10</v>
      </c>
      <c r="H18" s="70">
        <v>11</v>
      </c>
      <c r="I18" s="68">
        <v>12</v>
      </c>
      <c r="J18" s="49"/>
    </row>
    <row r="19" spans="1:10" ht="18" customHeight="1">
      <c r="A19" s="49"/>
      <c r="B19" s="90"/>
      <c r="C19" s="64" t="s">
        <v>54</v>
      </c>
      <c r="D19" s="71">
        <f t="shared" ref="D19:I19" si="2">$E$10+D18*$E$11</f>
        <v>1085</v>
      </c>
      <c r="E19" s="69">
        <f t="shared" si="2"/>
        <v>1210</v>
      </c>
      <c r="F19" s="71">
        <f t="shared" si="2"/>
        <v>1335</v>
      </c>
      <c r="G19" s="69">
        <f t="shared" si="2"/>
        <v>1460</v>
      </c>
      <c r="H19" s="71">
        <f t="shared" si="2"/>
        <v>1585</v>
      </c>
      <c r="I19" s="69">
        <f t="shared" si="2"/>
        <v>1710</v>
      </c>
      <c r="J19" s="49"/>
    </row>
    <row r="20" spans="1:10" ht="18" customHeight="1">
      <c r="A20" s="49"/>
      <c r="B20" s="90"/>
      <c r="C20" s="64" t="s">
        <v>86</v>
      </c>
      <c r="D20" s="71">
        <f>1.15*D19</f>
        <v>1247.75</v>
      </c>
      <c r="E20" s="69">
        <f>1.15*E19</f>
        <v>1391.5</v>
      </c>
      <c r="F20" s="71">
        <f t="shared" ref="F20:I20" si="3">1.15*F19</f>
        <v>1535.2499999999998</v>
      </c>
      <c r="G20" s="69">
        <f t="shared" si="3"/>
        <v>1678.9999999999998</v>
      </c>
      <c r="H20" s="71">
        <f t="shared" si="3"/>
        <v>1822.7499999999998</v>
      </c>
      <c r="I20" s="69">
        <f t="shared" si="3"/>
        <v>1966.4999999999998</v>
      </c>
      <c r="J20" s="49"/>
    </row>
    <row r="21" spans="1:10" ht="18" customHeight="1">
      <c r="A21" s="49"/>
      <c r="B21" s="49"/>
      <c r="C21" s="49"/>
      <c r="D21" s="57" t="s">
        <v>87</v>
      </c>
      <c r="E21" s="49"/>
      <c r="F21" s="49"/>
      <c r="G21" s="53"/>
      <c r="H21" s="49"/>
      <c r="I21" s="49"/>
      <c r="J21" s="49"/>
    </row>
    <row r="22" spans="1:10" ht="18" customHeight="1">
      <c r="A22" s="49"/>
      <c r="B22" s="58" t="s">
        <v>116</v>
      </c>
      <c r="C22" s="58"/>
      <c r="D22" s="55"/>
      <c r="E22" s="49"/>
      <c r="F22" s="49"/>
      <c r="G22" s="53"/>
      <c r="H22" s="49"/>
      <c r="I22" s="49"/>
      <c r="J22" s="49"/>
    </row>
    <row r="23" spans="1:10" ht="18" customHeight="1">
      <c r="A23" s="49"/>
      <c r="B23" s="58"/>
      <c r="C23" s="58"/>
      <c r="D23" s="55"/>
      <c r="E23" s="49"/>
      <c r="F23" s="49"/>
      <c r="G23" s="53"/>
      <c r="H23" s="49"/>
      <c r="I23" s="49"/>
      <c r="J23" s="49"/>
    </row>
    <row r="24" spans="1:10" ht="18.75">
      <c r="A24" s="49"/>
      <c r="B24" s="52" t="s">
        <v>45</v>
      </c>
      <c r="C24" s="52"/>
      <c r="D24" s="55"/>
      <c r="E24" s="49"/>
      <c r="F24" s="49"/>
      <c r="G24" s="53"/>
      <c r="H24" s="49"/>
      <c r="I24" s="49"/>
      <c r="J24" s="49"/>
    </row>
    <row r="25" spans="1:10" ht="18" customHeight="1">
      <c r="A25" s="49"/>
      <c r="B25" s="111" t="s">
        <v>135</v>
      </c>
      <c r="C25" s="49"/>
      <c r="D25" s="49"/>
      <c r="E25" s="49"/>
      <c r="F25" s="49"/>
      <c r="G25" s="53"/>
      <c r="H25" s="49"/>
      <c r="I25" s="49"/>
      <c r="J25" s="49"/>
    </row>
    <row r="26" spans="1:10" ht="18" customHeight="1">
      <c r="A26" s="49"/>
      <c r="B26" s="196" t="s">
        <v>111</v>
      </c>
      <c r="C26" s="196"/>
      <c r="D26" s="196"/>
      <c r="E26" s="49"/>
      <c r="F26" s="195" t="s">
        <v>130</v>
      </c>
      <c r="G26" s="195"/>
      <c r="H26" s="195"/>
      <c r="I26" s="195"/>
      <c r="J26" s="49"/>
    </row>
    <row r="27" spans="1:10" ht="18" customHeight="1">
      <c r="A27" s="49"/>
      <c r="B27" s="95">
        <v>1</v>
      </c>
      <c r="C27" s="96" t="s">
        <v>57</v>
      </c>
      <c r="D27" s="72">
        <v>175</v>
      </c>
      <c r="E27" s="49"/>
      <c r="F27" s="90"/>
      <c r="G27" s="91" t="s">
        <v>95</v>
      </c>
      <c r="H27" s="92">
        <f>I4</f>
        <v>0</v>
      </c>
      <c r="I27" s="71">
        <f>IF(H27=2,D28,D27)</f>
        <v>175</v>
      </c>
      <c r="J27" s="49"/>
    </row>
    <row r="28" spans="1:10" ht="18" customHeight="1">
      <c r="A28" s="49"/>
      <c r="B28" s="97">
        <v>2</v>
      </c>
      <c r="C28" s="98" t="s">
        <v>58</v>
      </c>
      <c r="D28" s="99">
        <v>275</v>
      </c>
      <c r="E28" s="49"/>
      <c r="F28" s="90"/>
      <c r="G28" s="91" t="s">
        <v>108</v>
      </c>
      <c r="H28" s="92">
        <f>I5</f>
        <v>0</v>
      </c>
      <c r="I28" s="71">
        <f>H28*D29</f>
        <v>0</v>
      </c>
      <c r="J28" s="49"/>
    </row>
    <row r="29" spans="1:10" ht="18" customHeight="1">
      <c r="A29" s="49"/>
      <c r="B29" s="95">
        <v>1</v>
      </c>
      <c r="C29" s="100" t="s">
        <v>59</v>
      </c>
      <c r="D29" s="72">
        <v>60</v>
      </c>
      <c r="E29" s="49"/>
      <c r="F29" s="90"/>
      <c r="G29" s="91" t="s">
        <v>109</v>
      </c>
      <c r="H29" s="92">
        <f>I6</f>
        <v>0</v>
      </c>
      <c r="I29" s="71">
        <f>H29*D29</f>
        <v>0</v>
      </c>
      <c r="J29" s="49"/>
    </row>
    <row r="30" spans="1:10" ht="18" customHeight="1">
      <c r="A30" s="49"/>
      <c r="B30" s="95">
        <v>2</v>
      </c>
      <c r="C30" s="100" t="s">
        <v>60</v>
      </c>
      <c r="D30" s="72">
        <v>120</v>
      </c>
      <c r="E30" s="49"/>
      <c r="F30" s="90"/>
      <c r="G30" s="91" t="s">
        <v>110</v>
      </c>
      <c r="H30" s="92">
        <f>I7</f>
        <v>0</v>
      </c>
      <c r="I30" s="71">
        <f>H30*D29</f>
        <v>0</v>
      </c>
      <c r="J30" s="49"/>
    </row>
    <row r="31" spans="1:10" ht="18" customHeight="1">
      <c r="A31" s="49"/>
      <c r="B31" s="95">
        <v>3</v>
      </c>
      <c r="C31" s="100" t="s">
        <v>56</v>
      </c>
      <c r="D31" s="72">
        <v>180</v>
      </c>
      <c r="E31" s="49"/>
      <c r="F31" s="90"/>
      <c r="G31" s="94" t="s">
        <v>61</v>
      </c>
      <c r="H31" s="93">
        <f>SUM(H27:H30)</f>
        <v>0</v>
      </c>
      <c r="I31" s="71">
        <f>SUM(I27:I30)</f>
        <v>175</v>
      </c>
      <c r="J31" s="49"/>
    </row>
    <row r="32" spans="1:10" ht="18" customHeight="1">
      <c r="A32" s="49"/>
      <c r="B32" s="95">
        <v>4</v>
      </c>
      <c r="C32" s="100" t="s">
        <v>56</v>
      </c>
      <c r="D32" s="72">
        <v>240</v>
      </c>
      <c r="E32" s="49"/>
      <c r="F32" s="105" t="s">
        <v>121</v>
      </c>
      <c r="G32" s="59"/>
      <c r="H32" s="59"/>
      <c r="I32" s="49"/>
      <c r="J32" s="49"/>
    </row>
    <row r="33" spans="1:10" ht="18" customHeight="1">
      <c r="A33" s="49"/>
      <c r="B33" s="95">
        <v>5</v>
      </c>
      <c r="C33" s="100" t="s">
        <v>56</v>
      </c>
      <c r="D33" s="72">
        <v>300</v>
      </c>
      <c r="E33" s="49"/>
      <c r="F33" s="106" t="s">
        <v>117</v>
      </c>
      <c r="G33" s="53"/>
      <c r="H33" s="49"/>
      <c r="I33" s="49"/>
      <c r="J33" s="49"/>
    </row>
    <row r="34" spans="1:10" ht="18" customHeight="1">
      <c r="A34" s="49"/>
      <c r="B34" s="95">
        <v>6</v>
      </c>
      <c r="C34" s="100" t="s">
        <v>56</v>
      </c>
      <c r="D34" s="72">
        <v>360</v>
      </c>
      <c r="E34" s="49"/>
      <c r="F34" s="106" t="s">
        <v>118</v>
      </c>
      <c r="G34" s="53"/>
      <c r="H34" s="49"/>
      <c r="I34" s="49"/>
      <c r="J34" s="49"/>
    </row>
    <row r="35" spans="1:10" ht="18" customHeight="1">
      <c r="A35" s="49"/>
      <c r="B35" s="95">
        <v>7</v>
      </c>
      <c r="C35" s="100" t="s">
        <v>56</v>
      </c>
      <c r="D35" s="72">
        <v>420</v>
      </c>
      <c r="E35" s="49"/>
      <c r="F35" s="106" t="s">
        <v>119</v>
      </c>
      <c r="G35" s="53"/>
      <c r="H35" s="49"/>
      <c r="I35" s="49"/>
      <c r="J35" s="49"/>
    </row>
    <row r="36" spans="1:10" ht="18" customHeight="1">
      <c r="A36" s="49"/>
      <c r="B36" s="95">
        <v>8</v>
      </c>
      <c r="C36" s="100" t="s">
        <v>56</v>
      </c>
      <c r="D36" s="72">
        <v>480</v>
      </c>
      <c r="E36" s="49"/>
      <c r="F36" s="106" t="s">
        <v>120</v>
      </c>
      <c r="G36" s="53"/>
      <c r="H36" s="49"/>
      <c r="I36" s="49"/>
      <c r="J36" s="49"/>
    </row>
    <row r="37" spans="1:10" ht="18" customHeight="1">
      <c r="A37" s="49"/>
      <c r="B37" s="95">
        <v>9</v>
      </c>
      <c r="C37" s="100" t="s">
        <v>56</v>
      </c>
      <c r="D37" s="72">
        <v>540</v>
      </c>
      <c r="E37" s="49"/>
      <c r="F37" s="106" t="s">
        <v>128</v>
      </c>
      <c r="G37" s="53"/>
      <c r="H37" s="49"/>
      <c r="I37" s="49"/>
      <c r="J37" s="49"/>
    </row>
    <row r="38" spans="1:10" ht="18" customHeight="1">
      <c r="A38" s="49"/>
      <c r="B38" s="95">
        <v>10</v>
      </c>
      <c r="C38" s="100" t="s">
        <v>56</v>
      </c>
      <c r="D38" s="72">
        <v>600</v>
      </c>
      <c r="E38" s="49"/>
      <c r="F38" s="106" t="s">
        <v>129</v>
      </c>
      <c r="G38" s="53"/>
      <c r="H38" s="49"/>
      <c r="I38" s="49"/>
      <c r="J38" s="49"/>
    </row>
    <row r="39" spans="1:10" ht="18" customHeight="1">
      <c r="A39" s="49"/>
      <c r="B39" s="58"/>
      <c r="C39" s="58"/>
      <c r="D39" s="55"/>
      <c r="E39" s="49"/>
      <c r="F39" s="106"/>
      <c r="G39" s="53"/>
      <c r="H39" s="49"/>
      <c r="I39" s="49"/>
      <c r="J39" s="49"/>
    </row>
    <row r="40" spans="1:10" ht="18" customHeight="1">
      <c r="A40" s="49"/>
      <c r="B40" s="58" t="s">
        <v>116</v>
      </c>
      <c r="C40" s="58"/>
      <c r="D40" s="55"/>
      <c r="E40" s="49"/>
      <c r="F40" s="49"/>
      <c r="G40" s="53"/>
      <c r="H40" s="49"/>
      <c r="I40" s="49"/>
      <c r="J40" s="49"/>
    </row>
    <row r="41" spans="1:10" ht="18" customHeight="1">
      <c r="A41" s="49"/>
      <c r="B41" s="52" t="s">
        <v>107</v>
      </c>
      <c r="C41" s="58"/>
      <c r="D41" s="55"/>
      <c r="E41" s="49"/>
      <c r="F41" s="49"/>
      <c r="G41" s="53"/>
      <c r="H41" s="49"/>
      <c r="I41" s="49"/>
      <c r="J41" s="49"/>
    </row>
    <row r="42" spans="1:10" ht="18" customHeight="1">
      <c r="A42" s="49"/>
      <c r="B42" s="111" t="s">
        <v>134</v>
      </c>
      <c r="C42" s="58"/>
      <c r="D42" s="55"/>
      <c r="E42" s="49"/>
      <c r="F42" s="49"/>
      <c r="G42" s="53"/>
      <c r="H42" s="49"/>
      <c r="I42" s="49"/>
      <c r="J42" s="49"/>
    </row>
    <row r="43" spans="1:10" s="17" customFormat="1" ht="18" customHeight="1">
      <c r="A43" s="48"/>
      <c r="B43" s="194" t="s">
        <v>92</v>
      </c>
      <c r="C43" s="194"/>
      <c r="D43" s="194"/>
      <c r="E43" s="49"/>
      <c r="F43" s="49"/>
      <c r="G43" s="53"/>
      <c r="H43" s="49"/>
      <c r="I43" s="49"/>
      <c r="J43" s="49"/>
    </row>
    <row r="44" spans="1:10" s="17" customFormat="1" ht="18" customHeight="1">
      <c r="A44" s="48"/>
      <c r="B44" s="193" t="s">
        <v>93</v>
      </c>
      <c r="C44" s="193"/>
      <c r="D44" s="193"/>
      <c r="E44" s="107" t="s">
        <v>52</v>
      </c>
      <c r="F44" s="103" t="s">
        <v>53</v>
      </c>
      <c r="G44" s="108" t="s">
        <v>94</v>
      </c>
      <c r="H44" s="108" t="s">
        <v>91</v>
      </c>
      <c r="I44" s="49"/>
      <c r="J44" s="49"/>
    </row>
    <row r="45" spans="1:10" ht="18" customHeight="1">
      <c r="A45" s="49"/>
      <c r="B45" s="49"/>
      <c r="C45" s="49"/>
      <c r="D45" s="110" t="s">
        <v>133</v>
      </c>
      <c r="E45" s="73">
        <v>60</v>
      </c>
      <c r="F45" s="73">
        <v>40</v>
      </c>
      <c r="G45" s="73">
        <v>0</v>
      </c>
      <c r="H45" s="73">
        <v>20</v>
      </c>
      <c r="I45" s="49"/>
      <c r="J45" s="49"/>
    </row>
    <row r="46" spans="1:10" s="17" customFormat="1" ht="18" customHeight="1">
      <c r="A46" s="48"/>
      <c r="B46" s="48"/>
      <c r="C46" s="48"/>
      <c r="D46" s="110" t="s">
        <v>142</v>
      </c>
      <c r="E46" s="61">
        <f>IF(H27=2,E45+F45+H29*H45+H30*H45,E45+H29*H45+H30*H45)</f>
        <v>60</v>
      </c>
      <c r="F46" s="61"/>
      <c r="G46" s="61"/>
      <c r="H46" s="61"/>
      <c r="I46" s="49"/>
      <c r="J46" s="49"/>
    </row>
    <row r="47" spans="1:10" s="17" customFormat="1" ht="18" customHeight="1">
      <c r="A47" s="48"/>
      <c r="B47" s="48"/>
      <c r="C47" s="48"/>
      <c r="D47" s="104"/>
      <c r="E47" s="61"/>
      <c r="F47" s="61"/>
      <c r="G47" s="61"/>
      <c r="H47" s="61"/>
      <c r="I47" s="49"/>
      <c r="J47" s="49"/>
    </row>
    <row r="48" spans="1:10" s="18" customFormat="1" ht="18" customHeight="1">
      <c r="A48" s="51"/>
      <c r="B48" s="194" t="s">
        <v>141</v>
      </c>
      <c r="C48" s="194"/>
      <c r="D48" s="194"/>
      <c r="E48" s="107" t="s">
        <v>52</v>
      </c>
      <c r="F48" s="103" t="s">
        <v>53</v>
      </c>
      <c r="G48" s="108" t="s">
        <v>94</v>
      </c>
      <c r="H48" s="108" t="s">
        <v>91</v>
      </c>
      <c r="I48" s="49"/>
      <c r="J48" s="49"/>
    </row>
    <row r="49" spans="1:10" s="17" customFormat="1" ht="18" customHeight="1">
      <c r="A49" s="48"/>
      <c r="B49" s="48"/>
      <c r="C49" s="48"/>
      <c r="D49" s="109" t="s">
        <v>90</v>
      </c>
      <c r="E49" s="72">
        <v>62</v>
      </c>
      <c r="F49" s="72">
        <v>62</v>
      </c>
      <c r="G49" s="72">
        <v>0</v>
      </c>
      <c r="H49" s="72">
        <v>62</v>
      </c>
      <c r="I49" s="49"/>
      <c r="J49" s="49"/>
    </row>
    <row r="50" spans="1:10" s="18" customFormat="1" ht="18" customHeight="1">
      <c r="A50" s="51"/>
      <c r="B50" s="51"/>
      <c r="C50" s="51"/>
      <c r="D50" s="109" t="s">
        <v>89</v>
      </c>
      <c r="E50" s="72">
        <v>31</v>
      </c>
      <c r="F50" s="72">
        <v>0</v>
      </c>
      <c r="G50" s="72">
        <v>0</v>
      </c>
      <c r="H50" s="72">
        <v>0</v>
      </c>
      <c r="I50" s="49"/>
      <c r="J50" s="49"/>
    </row>
    <row r="51" spans="1:10" ht="18" customHeight="1">
      <c r="A51" s="49"/>
      <c r="B51" s="49"/>
      <c r="C51" s="49"/>
      <c r="D51" s="110" t="s">
        <v>132</v>
      </c>
      <c r="E51" s="73">
        <f>SUM(E49:E50)</f>
        <v>93</v>
      </c>
      <c r="F51" s="73">
        <f>SUM(F49:F50)</f>
        <v>62</v>
      </c>
      <c r="G51" s="73">
        <f>SUM(G49:G50)</f>
        <v>0</v>
      </c>
      <c r="H51" s="73">
        <f>SUM(H49:H50)</f>
        <v>62</v>
      </c>
      <c r="I51" s="49"/>
      <c r="J51" s="49"/>
    </row>
    <row r="52" spans="1:10" ht="18" customHeight="1">
      <c r="A52" s="49"/>
      <c r="B52" s="49"/>
      <c r="C52" s="49"/>
      <c r="D52" s="110"/>
      <c r="E52" s="73"/>
      <c r="F52" s="73"/>
      <c r="G52" s="73"/>
      <c r="H52" s="73"/>
      <c r="I52" s="49"/>
      <c r="J52" s="49"/>
    </row>
    <row r="53" spans="1:10" ht="18" customHeight="1">
      <c r="A53" s="49"/>
      <c r="B53" s="49"/>
      <c r="C53" s="60"/>
      <c r="D53" s="110" t="s">
        <v>142</v>
      </c>
      <c r="E53" s="61">
        <f>E51+(H27-1)*F51+H29*H51+H30*H51</f>
        <v>31</v>
      </c>
      <c r="F53" s="49"/>
      <c r="G53" s="49"/>
      <c r="H53" s="62"/>
      <c r="I53" s="49"/>
      <c r="J53" s="49"/>
    </row>
    <row r="54" spans="1:10">
      <c r="A54" s="49"/>
      <c r="B54" s="49"/>
      <c r="C54" s="49"/>
      <c r="D54" s="49"/>
      <c r="E54" s="49"/>
      <c r="F54" s="49"/>
      <c r="G54" s="49"/>
      <c r="H54" s="62"/>
      <c r="I54" s="49"/>
      <c r="J54" s="49"/>
    </row>
    <row r="55" spans="1:10">
      <c r="A55" s="49"/>
      <c r="B55" s="49"/>
      <c r="C55" s="49"/>
      <c r="D55" s="104" t="s">
        <v>38</v>
      </c>
      <c r="E55" s="49"/>
      <c r="F55" s="49"/>
      <c r="G55" s="49"/>
      <c r="H55" s="62"/>
      <c r="I55" s="49"/>
      <c r="J55" s="49"/>
    </row>
    <row r="56" spans="1:10">
      <c r="A56" s="49"/>
      <c r="B56" s="49"/>
      <c r="C56" s="49"/>
      <c r="D56" s="49"/>
      <c r="E56" s="49"/>
      <c r="F56" s="49"/>
      <c r="G56" s="49"/>
      <c r="H56" s="62"/>
      <c r="I56" s="49"/>
      <c r="J56" s="49"/>
    </row>
    <row r="57" spans="1:10">
      <c r="A57" s="49"/>
      <c r="B57" s="49"/>
      <c r="C57" s="49"/>
      <c r="D57" s="49"/>
      <c r="E57" s="49"/>
      <c r="F57" s="49"/>
      <c r="G57" s="49"/>
      <c r="H57" s="62"/>
      <c r="I57" s="49"/>
      <c r="J57" s="49"/>
    </row>
    <row r="58" spans="1:10">
      <c r="A58" s="49"/>
      <c r="B58" s="49"/>
      <c r="C58" s="49"/>
      <c r="D58" s="49"/>
      <c r="E58" s="49"/>
      <c r="F58" s="49"/>
      <c r="G58" s="49"/>
      <c r="H58" s="62"/>
      <c r="I58" s="49"/>
      <c r="J58" s="49"/>
    </row>
    <row r="59" spans="1:10">
      <c r="A59" s="49"/>
      <c r="B59" s="49"/>
      <c r="C59" s="49"/>
      <c r="D59" s="49"/>
      <c r="E59" s="49"/>
      <c r="F59" s="49"/>
      <c r="G59" s="49"/>
      <c r="H59" s="62"/>
      <c r="I59" s="49"/>
      <c r="J59" s="49"/>
    </row>
    <row r="60" spans="1:10">
      <c r="A60" s="49"/>
      <c r="B60" s="49"/>
      <c r="C60" s="49"/>
      <c r="D60" s="49"/>
      <c r="E60" s="49"/>
      <c r="F60" s="49"/>
      <c r="G60" s="49"/>
      <c r="H60" s="62"/>
      <c r="I60" s="49"/>
      <c r="J60" s="49"/>
    </row>
    <row r="61" spans="1:10">
      <c r="A61" s="49"/>
      <c r="B61" s="49"/>
      <c r="C61" s="49"/>
      <c r="D61" s="49"/>
      <c r="E61" s="49"/>
      <c r="F61" s="49"/>
      <c r="G61" s="49"/>
      <c r="H61" s="62"/>
      <c r="I61" s="49"/>
      <c r="J61" s="49"/>
    </row>
    <row r="62" spans="1:10">
      <c r="A62" s="49"/>
      <c r="B62" s="49"/>
      <c r="C62" s="49"/>
      <c r="D62" s="49"/>
      <c r="E62" s="49"/>
      <c r="F62" s="49"/>
      <c r="G62" s="49"/>
      <c r="H62" s="49"/>
      <c r="I62" s="49"/>
      <c r="J62" s="49"/>
    </row>
  </sheetData>
  <sheetProtection sheet="1" objects="1" scenarios="1"/>
  <mergeCells count="7">
    <mergeCell ref="B44:D44"/>
    <mergeCell ref="B48:D48"/>
    <mergeCell ref="G3:I3"/>
    <mergeCell ref="B26:D26"/>
    <mergeCell ref="F26:I26"/>
    <mergeCell ref="B13:I13"/>
    <mergeCell ref="B43:D43"/>
  </mergeCells>
  <phoneticPr fontId="4" type="noConversion"/>
  <conditionalFormatting sqref="D14:I14 D18:I18">
    <cfRule type="cellIs" dxfId="2" priority="34" operator="equal">
      <formula>$I$8</formula>
    </cfRule>
  </conditionalFormatting>
  <conditionalFormatting sqref="E44:H44">
    <cfRule type="cellIs" dxfId="1" priority="2" operator="equal">
      <formula>$H$27</formula>
    </cfRule>
  </conditionalFormatting>
  <conditionalFormatting sqref="E48:H48">
    <cfRule type="cellIs" dxfId="0" priority="1" operator="equal">
      <formula>$H$27</formula>
    </cfRule>
  </conditionalFormatting>
  <hyperlinks>
    <hyperlink ref="D1" location="'Aanvraag Ondersteuning Manna'!H97" display="terug naar formulier" xr:uid="{00000000-0004-0000-0100-000002000000}"/>
    <hyperlink ref="D55" location="'Aanvraag Ondersteuning Manna'!H74" display="terug naar formulier" xr:uid="{1185B10C-28BB-40DD-9177-C18E0600B6A3}"/>
  </hyperlinks>
  <printOptions horizontalCentered="1"/>
  <pageMargins left="0.23622047244094491" right="0.23622047244094491" top="0.74803149606299213" bottom="0" header="0.31496062992125984" footer="0.31496062992125984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666040-b280-42a9-9b45-87d570e2587c">
      <Terms xmlns="http://schemas.microsoft.com/office/infopath/2007/PartnerControls"/>
    </lcf76f155ced4ddcb4097134ff3c332f>
    <TaxCatchAll xmlns="43459a1e-a249-48a4-8d03-8e5e16963a3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F9BE2DC442FB498E1DC76178132F9D" ma:contentTypeVersion="17" ma:contentTypeDescription="Een nieuw document maken." ma:contentTypeScope="" ma:versionID="c44ef5f44cc6d7c586d0e900a99855e9">
  <xsd:schema xmlns:xsd="http://www.w3.org/2001/XMLSchema" xmlns:xs="http://www.w3.org/2001/XMLSchema" xmlns:p="http://schemas.microsoft.com/office/2006/metadata/properties" xmlns:ns2="b2666040-b280-42a9-9b45-87d570e2587c" xmlns:ns3="43459a1e-a249-48a4-8d03-8e5e16963a3c" targetNamespace="http://schemas.microsoft.com/office/2006/metadata/properties" ma:root="true" ma:fieldsID="20e2a4dc9d753d7dc7f1f0ae7bbb3339" ns2:_="" ns3:_="">
    <xsd:import namespace="b2666040-b280-42a9-9b45-87d570e2587c"/>
    <xsd:import namespace="43459a1e-a249-48a4-8d03-8e5e16963a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66040-b280-42a9-9b45-87d570e258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d7d6d38-a850-4524-81ad-9a106eb80b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459a1e-a249-48a4-8d03-8e5e16963a3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a8c2554-e9d4-450f-a597-e6250ef28610}" ma:internalName="TaxCatchAll" ma:showField="CatchAllData" ma:web="43459a1e-a249-48a4-8d03-8e5e16963a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E83A55-E0D8-435C-BDC4-171C9EEE8EF1}">
  <ds:schemaRefs>
    <ds:schemaRef ds:uri="http://purl.org/dc/dcmitype/"/>
    <ds:schemaRef ds:uri="http://schemas.microsoft.com/office/infopath/2007/PartnerControls"/>
    <ds:schemaRef ds:uri="43459a1e-a249-48a4-8d03-8e5e16963a3c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b2666040-b280-42a9-9b45-87d570e2587c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EF88F8A-C2F5-4324-881D-10CB023634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70B50F-0DDF-4CC6-9BE2-C0CE85B27C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666040-b280-42a9-9b45-87d570e2587c"/>
    <ds:schemaRef ds:uri="43459a1e-a249-48a4-8d03-8e5e16963a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Aanvraag Ondersteuning Manna</vt:lpstr>
      <vt:lpstr>Criteria en bedragen</vt:lpstr>
    </vt:vector>
  </TitlesOfParts>
  <Company>WvM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Aanvraag | Stichting Manna</cp:lastModifiedBy>
  <cp:lastPrinted>2024-12-27T14:03:39Z</cp:lastPrinted>
  <dcterms:created xsi:type="dcterms:W3CDTF">2009-02-05T14:57:43Z</dcterms:created>
  <dcterms:modified xsi:type="dcterms:W3CDTF">2025-12-09T13:35:48Z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0x01010094F9BE2DC442FB498E1DC76178132F9D</vt:lpwstr>
  </property>
  <property fmtid="{D5CDD505-2E9C-101B-9397-08002B2CF9AE}" pid="3" name="MediaServiceImageTags">
    <vt:lpwstr/>
  </property>
</Properties>
</file>